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5160" yWindow="1140" windowWidth="16536" windowHeight="9432"/>
  </bookViews>
  <sheets>
    <sheet name="Sheet1" sheetId="1" r:id="rId1"/>
  </sheets>
  <definedNames>
    <definedName name="_xlnm._FilterDatabase" localSheetId="0" hidden="1">Sheet1!$A$9:$AC$36</definedName>
    <definedName name="_xlnm.Print_Area" localSheetId="0">Sheet1!$A$1:$Z$40</definedName>
    <definedName name="_xlnm.Print_Titles" localSheetId="0">Sheet1!$6:$8</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6" i="1" l="1"/>
  <c r="P35" i="1"/>
  <c r="P34" i="1"/>
  <c r="T10" i="1" l="1"/>
  <c r="T9" i="1"/>
  <c r="Y17" i="1" l="1"/>
  <c r="T17" i="1"/>
  <c r="P17" i="1"/>
  <c r="T19" i="1"/>
  <c r="P19" i="1"/>
  <c r="Y18" i="1"/>
  <c r="T18" i="1"/>
  <c r="P18" i="1"/>
  <c r="T26" i="1" l="1"/>
  <c r="T25" i="1"/>
  <c r="T24" i="1"/>
  <c r="P16" i="1" l="1"/>
  <c r="Y16" i="1" s="1"/>
  <c r="Y37" i="1" s="1"/>
</calcChain>
</file>

<file path=xl/sharedStrings.xml><?xml version="1.0" encoding="utf-8"?>
<sst xmlns="http://schemas.openxmlformats.org/spreadsheetml/2006/main" count="346" uniqueCount="240">
  <si>
    <t>TT</t>
  </si>
  <si>
    <t>Họ và tên</t>
  </si>
  <si>
    <t>Tuổi khi giải quyết chính sách</t>
  </si>
  <si>
    <t>Được hưởng chính sách</t>
  </si>
  <si>
    <t>Nghỉ thôi việc</t>
  </si>
  <si>
    <t>Lý do thực hiện chính sách</t>
  </si>
  <si>
    <t>CỘNG HÒA XÃ HỘI CHỦ NGHĨA VIỆT NAM</t>
  </si>
  <si>
    <t>Độc lập - Tự do - Hạnh phúc</t>
  </si>
  <si>
    <t>Ngày tháng năm sinh</t>
  </si>
  <si>
    <t>Nam</t>
  </si>
  <si>
    <t>Nữ</t>
  </si>
  <si>
    <t>Trình độ đào tạo</t>
  </si>
  <si>
    <t>Hệ số lương</t>
  </si>
  <si>
    <t>PC chức vụ (nếu có)</t>
  </si>
  <si>
    <t>PC thâm niên nghề (nếu có)</t>
  </si>
  <si>
    <t>PC thâm niên vượt khung (nếu có)</t>
  </si>
  <si>
    <t xml:space="preserve">Hệ số và Mức phụ cấp hiện hưởng của tháng liền kề trước khi nghỉ việc </t>
  </si>
  <si>
    <t>Tiền lương hiện hưởng của tháng liền kề trước khi nghỉ việc 
(1000 đồng)</t>
  </si>
  <si>
    <t>Thời điểm công tác có đóng BHXH</t>
  </si>
  <si>
    <t>BHXH
(năm)</t>
  </si>
  <si>
    <t>BHXH
(tháng)</t>
  </si>
  <si>
    <t>Tổng số tháng</t>
  </si>
  <si>
    <t>Thời gian công tác đóng BHXH theo sổ BHXH</t>
  </si>
  <si>
    <t>Thời điểm nghỉ việc</t>
  </si>
  <si>
    <t>PC ưu đãi theo nghề (nếu có)</t>
  </si>
  <si>
    <t>PC trách nhiệm theo nghề (nếu có)</t>
  </si>
  <si>
    <t>PC công vụ (nếu có)</t>
  </si>
  <si>
    <t>PC công tác đảng, đoàn thể chính trị - xã hội (nếu có)</t>
  </si>
  <si>
    <t>02/11/1970</t>
  </si>
  <si>
    <t>Cử nhân Kinh tế thương nghiệp</t>
  </si>
  <si>
    <t>07/1994</t>
  </si>
  <si>
    <t>54 tuổi 
5 tháng</t>
  </si>
  <si>
    <t>01/04/2025</t>
  </si>
  <si>
    <t>01/03/2025</t>
  </si>
  <si>
    <t>01/06/2025</t>
  </si>
  <si>
    <t>02/11/1968</t>
  </si>
  <si>
    <t>Cử nhân Kinh tế</t>
  </si>
  <si>
    <t>0,5</t>
  </si>
  <si>
    <t>01/9/1992</t>
  </si>
  <si>
    <t>01/6/1968</t>
  </si>
  <si>
    <t>Kỹ Sư Nuôi trồng Thủy sản</t>
  </si>
  <si>
    <t>0,2</t>
  </si>
  <si>
    <t>01/9/1994</t>
  </si>
  <si>
    <t>31/5/1980</t>
  </si>
  <si>
    <t>Cử nhân kinh tế thủy sản</t>
  </si>
  <si>
    <t>01/03/2006</t>
  </si>
  <si>
    <t>05/6/1966</t>
  </si>
  <si>
    <t>Đại học</t>
  </si>
  <si>
    <t>01/7/1992</t>
  </si>
  <si>
    <t>01/4/2025</t>
  </si>
  <si>
    <t>02/01/1998</t>
  </si>
  <si>
    <t>01/4/1997</t>
  </si>
  <si>
    <t>01/11/1994</t>
  </si>
  <si>
    <t>15/09/1965</t>
  </si>
  <si>
    <t>29/12/1969</t>
  </si>
  <si>
    <t xml:space="preserve"> Nuôi trồng thủy sản</t>
  </si>
  <si>
    <t>20/7/1970</t>
  </si>
  <si>
    <t>09/2003</t>
  </si>
  <si>
    <t>Bác sĩ Thú y</t>
  </si>
  <si>
    <t>28/12/1967</t>
  </si>
  <si>
    <t>Cao đẳng chăn nuôi thú y</t>
  </si>
  <si>
    <t>04/1990</t>
  </si>
  <si>
    <t>1965</t>
  </si>
  <si>
    <t>07/1988</t>
  </si>
  <si>
    <t>26/12/1969</t>
  </si>
  <si>
    <t>01/6/1994</t>
  </si>
  <si>
    <t>04/02/1970</t>
  </si>
  <si>
    <t>Thạc sĩ</t>
  </si>
  <si>
    <t>01/10/1995</t>
  </si>
  <si>
    <t>01/05/2025</t>
  </si>
  <si>
    <t>31/5/1969</t>
  </si>
  <si>
    <t>12/9/1967</t>
  </si>
  <si>
    <t>01/6/1987</t>
  </si>
  <si>
    <t>10/4/1967</t>
  </si>
  <si>
    <t>01/4/1990</t>
  </si>
  <si>
    <t>10/01/1966</t>
  </si>
  <si>
    <t>01/06/1994</t>
  </si>
  <si>
    <t>11/02/1969</t>
  </si>
  <si>
    <t>Trung cấp</t>
  </si>
  <si>
    <t>15/12/1988</t>
  </si>
  <si>
    <t>14/01/1966</t>
  </si>
  <si>
    <t>Thạc sĩ  Hệ thống
 nông nghiệp</t>
  </si>
  <si>
    <t>4/1996</t>
  </si>
  <si>
    <t>10/03/1969</t>
  </si>
  <si>
    <t>Trung cấp kế toán</t>
  </si>
  <si>
    <t>11/2001</t>
  </si>
  <si>
    <t>08/04/1975</t>
  </si>
  <si>
    <t>Kỹ sư Chăn nuôi
 thú y</t>
  </si>
  <si>
    <t>5/2000</t>
  </si>
  <si>
    <t>01/3/2025</t>
  </si>
  <si>
    <t>54 tuổi 
9 tháng</t>
  </si>
  <si>
    <t>57 tuổi 
4 tháng</t>
  </si>
  <si>
    <t>1</t>
  </si>
  <si>
    <t>2</t>
  </si>
  <si>
    <t>3</t>
  </si>
  <si>
    <t>4</t>
  </si>
  <si>
    <t>5</t>
  </si>
  <si>
    <t>6</t>
  </si>
  <si>
    <t>7</t>
  </si>
  <si>
    <t>15/8/1965</t>
  </si>
  <si>
    <t>Thạc sĩ khoa học thủy sản</t>
  </si>
  <si>
    <t>Tháng 06 năm 1988</t>
  </si>
  <si>
    <t>25/7/1970</t>
  </si>
  <si>
    <t>Thạc sĩ khoa học nông nghiệp</t>
  </si>
  <si>
    <t>Tháng 11 năm 1993</t>
  </si>
  <si>
    <t>15</t>
  </si>
  <si>
    <t xml:space="preserve">Đại học </t>
  </si>
  <si>
    <t>01/09/1994</t>
  </si>
  <si>
    <t>01/11/1986</t>
  </si>
  <si>
    <t>01/06/1996</t>
  </si>
  <si>
    <t>01/01/1997</t>
  </si>
  <si>
    <t>16</t>
  </si>
  <si>
    <t>18</t>
  </si>
  <si>
    <t>15/08/1965</t>
  </si>
  <si>
    <t>20/02/1965</t>
  </si>
  <si>
    <t>12/11/1965</t>
  </si>
  <si>
    <t>18/06/1969</t>
  </si>
  <si>
    <t>10/11/1968</t>
  </si>
  <si>
    <t>29/11/1968</t>
  </si>
  <si>
    <t xml:space="preserve">57 tuổi  </t>
  </si>
  <si>
    <t>55 tuổi 3 tháng</t>
  </si>
  <si>
    <t>55 tuổi 4 tháng</t>
  </si>
  <si>
    <t>56 tuổi 01 tháng</t>
  </si>
  <si>
    <t>57 tuổi 9 tháng</t>
  </si>
  <si>
    <t>58 tuổi</t>
  </si>
  <si>
    <t>59 tuổi 3 tháng</t>
  </si>
  <si>
    <t>56 tuổi 2 tháng</t>
  </si>
  <si>
    <t>Trần Vũ Thị Thúy Loan</t>
  </si>
  <si>
    <t>Nguyễn Công Minh</t>
  </si>
  <si>
    <t>Nguyễn Phương Nam</t>
  </si>
  <si>
    <t xml:space="preserve">Phạm Minh Chiến </t>
  </si>
  <si>
    <t xml:space="preserve">Võ Anh Khanh </t>
  </si>
  <si>
    <t>60 tuổi 01 tháng</t>
  </si>
  <si>
    <t xml:space="preserve">Phạm Văn Tuấn </t>
  </si>
  <si>
    <t xml:space="preserve">Nguyễn Phương Bình </t>
  </si>
  <si>
    <t xml:space="preserve">Lê Văn Phàn </t>
  </si>
  <si>
    <t>59 tuổi 7 tháng</t>
  </si>
  <si>
    <t xml:space="preserve">59 tuổi 4 tháng </t>
  </si>
  <si>
    <t>56 tuổi 4 tháng</t>
  </si>
  <si>
    <t>58 tuổi 10
tháng</t>
  </si>
  <si>
    <t>56 tuổi 05
tháng</t>
  </si>
  <si>
    <t>59 tuổi 07
tháng</t>
  </si>
  <si>
    <t>55 tuổi 04
tháng</t>
  </si>
  <si>
    <t>54 tuổi 8 tháng</t>
  </si>
  <si>
    <t>12</t>
  </si>
  <si>
    <t>13</t>
  </si>
  <si>
    <t>14</t>
  </si>
  <si>
    <t>21</t>
  </si>
  <si>
    <t>22</t>
  </si>
  <si>
    <t>23</t>
  </si>
  <si>
    <t>24</t>
  </si>
  <si>
    <t>25</t>
  </si>
  <si>
    <t>26</t>
  </si>
  <si>
    <t>27</t>
  </si>
  <si>
    <t>28</t>
  </si>
  <si>
    <t>56 tuổi 1 tháng</t>
  </si>
  <si>
    <t>50 tuổi</t>
  </si>
  <si>
    <t>Mai Bá Đẳng</t>
  </si>
  <si>
    <t>Nguyễn Đa Phúc</t>
  </si>
  <si>
    <t>Đỗ Hoàng Trang</t>
  </si>
  <si>
    <t>Đặng Sao Lel</t>
  </si>
  <si>
    <t>Lê Minh Hoàn</t>
  </si>
  <si>
    <t>Nguyễn Minh Hiền</t>
  </si>
  <si>
    <t>Nguyễn Việt Nghĩa</t>
  </si>
  <si>
    <t>Hà Thành Thặng</t>
  </si>
  <si>
    <t>Trần Trọng Thành</t>
  </si>
  <si>
    <t>Nguyễn Văn Nghiêm</t>
  </si>
  <si>
    <t>Đặng Trúc Lan Vân</t>
  </si>
  <si>
    <t>Trần Hoàng Phương</t>
  </si>
  <si>
    <t>Tăng Khánh Hùng</t>
  </si>
  <si>
    <t>Phạm Công Lý</t>
  </si>
  <si>
    <t>Nguyễn Đức Dũng</t>
  </si>
  <si>
    <t>Nguyễn Diễm Thụy</t>
  </si>
  <si>
    <t>Huỳnh Kim Chi</t>
  </si>
  <si>
    <t>55 tuổi 10 tháng</t>
  </si>
  <si>
    <t>45 tuổi 01 tháng</t>
  </si>
  <si>
    <t>Phụ trách kế toán, Chi cục Thủy lợi và Tài nguyên khoáng sản</t>
  </si>
  <si>
    <t>viên chức, Chi cục Chăn nuôi Thú y và Thủy sản</t>
  </si>
  <si>
    <t>Văn thư, Trung tâm Khuyến nông</t>
  </si>
  <si>
    <t>19</t>
  </si>
  <si>
    <t>8</t>
  </si>
  <si>
    <t>9</t>
  </si>
  <si>
    <t>10</t>
  </si>
  <si>
    <t>11</t>
  </si>
  <si>
    <t>CC</t>
  </si>
  <si>
    <t>VC</t>
  </si>
  <si>
    <t>Nguyễn Văn Thành</t>
  </si>
  <si>
    <t>Công chức, Chi cục Phát triển nông thôn (Nguyên Trưởng phòng Phát triển nông thôn, Chi cục Phát triển nông thôn)</t>
  </si>
  <si>
    <t>Phó Chi cục trưởng Chi cục Kiểm lâm và Quản lý chất lượng nông lâm thủy sản</t>
  </si>
  <si>
    <t xml:space="preserve">Công chức Chi cục Thủy lợi và Tài nguyên khoáng sản (Nguyên Trưởng phòng Hành chính-Tổng hợp, Chi cục Thủy lợi)
</t>
  </si>
  <si>
    <t>Công chức Chi cục Thủy lợi và Tài nguyên khoáng sản (Nguyên Trưởng phòng Quản lý Thủy lợi và Phòng chống thiên tai, Chi cục Thủy lợi)</t>
  </si>
  <si>
    <t>Công chức Chi cục Thủy lợi và Tài nguyên khoáng sản (Nguyên Phó Trưởng phòng Quản lý Thủy lợi và Phòng chống thiên tai, Chi cục Thủy lợi)</t>
  </si>
  <si>
    <t xml:space="preserve"> Viên chức,  Chi cục Chăn nuôi Thú y và Thủy sản</t>
  </si>
  <si>
    <t>Viên chức,  Chi cục Chăn nuôi Thú y và Thủy sản</t>
  </si>
  <si>
    <t>Viên chức Trung tâm Khuyến nông (Nguyên Trưởng trạm Khuyến nông huyện Long Hồ, Trung tâm Dịch vụ Kỹ thuật NN)</t>
  </si>
  <si>
    <t>Viên chức Trung tâm Khuyến nông (Nguyên Phó Giám đốc Trung tâm Dịch vụ Kỹ thuật NN)</t>
  </si>
  <si>
    <t>Viên chức Trung tâm Khuyến nông (Nguyên Trưởng trạm Khuyến nông  huyện Tam Bình, Trung tâm Dịch vụ Kỹ thuật NN)</t>
  </si>
  <si>
    <t>Viên chức Trung tâm Khuyến nông</t>
  </si>
  <si>
    <t>60 tuổi 
3 tháng</t>
  </si>
  <si>
    <t xml:space="preserve">Chuyên viên, Chi cục Phát triển nông thôn (nguyên Chuyên viên Chi cục Kiểm lâm và Quản lý chất lượng NLTS) </t>
  </si>
  <si>
    <t>Công chức Chi cục Môi trường và Kiểm lâm (Nguyên Phó trưởng phòng Hành chính - Tổng hợp, Chi cục Kiểm lâm và Quản lý chất lượng nông lâm thủy sản)</t>
  </si>
  <si>
    <t>Công chức, Sở Nông nghiệp và MT (Nguyên Phó trưởng phòng Quản lý đất đai, Sở Tài nguyên và Môi trường)</t>
  </si>
  <si>
    <t>Chánh Thanh tra Sở Nông nghiệp và Phát triển nông thôn</t>
  </si>
  <si>
    <t>Phó Chánh Thanh tra Sở Nông nghiệp và Phát triển nông thôn</t>
  </si>
  <si>
    <t>Chuyên viên phòng Quản lý đất đai, Sở Tài nguyên và Môi trường</t>
  </si>
  <si>
    <t>Viên chức, Trung tâm Khuyến nông (Nguyên Trưởng trạm Khuyến nông  huyện Mang thít, Trung tâm Dịch vụ Kỹ thuật NN)</t>
  </si>
  <si>
    <t>Chánh thanh tra Sở Tài nguyên và Môi trường</t>
  </si>
  <si>
    <t>Chuyên viên, phòng Tài nguyên khoáng sản - Tài nguyên nước-Khí tượng thủy văn, Sở Tài nguyên và Môi trường - Sở Tài nguyên và Môi trường</t>
  </si>
  <si>
    <t>Chánh Văn phòng Sở Tài nguyên và Môi trường</t>
  </si>
  <si>
    <t>TỔNG CỘNG:</t>
  </si>
  <si>
    <t>X</t>
  </si>
  <si>
    <t>ỦY BAN NHÂN DÂN</t>
  </si>
  <si>
    <t>TỈNH VĨNH LONG</t>
  </si>
  <si>
    <t>Tổng kinh phí để thực hiện chế độ
1000 đồng</t>
  </si>
  <si>
    <t>Theo điểm a khoản 1 Điều 2 Nghị định số 178/2024/NĐ-CP của Chính phủ. Sắp xếp tổ chức bộ máy, hợp nhất Thanh tra Sở Nông nghiệp và PTNT và Thanh tra Sở Tài nguyên và Môi trường thành Thanh tra Sở Nông nghiệp và Môi trường; cá nhân có đơn tự nguyện xin nghỉ hưu trước tuổi theo Nghị định số 178/2024/NĐ-CP của Chính phủ để tạo điều kiện thuận lợi cho đơn vị trong việc sắp xếp số lượng công chức quản lý theo quy định. Đã được đơn vị thống nhất theo đơn</t>
  </si>
  <si>
    <t>Theo điểm a khoản 1 Điều 2 Nghị định số 178/2024/NĐ-CP của Chính phủ. Sắp xếp tổ chức bộ máy, hợp nhất Văn phòng Sở Nông nghiệp và PTNT và Văn phòng Sở Tài nguyên và Môi trường thành Văn phòng Sở Nông nghiệp và Môi trường; cá nhân có đơn tự nguyện xin nghỉ hưu trước tuổi theo Nghị định số 178/2024/NĐ-CP của Chính phủ để tạo điều kiện thuận lợi cho đơn vị trong việc sắp xếp số lượng công chức quản lý theo quy định. Đã được đơn vị thống nhất theo đơn</t>
  </si>
  <si>
    <t>Theo điểm a khoản 1 Điều 2 Nghị định số 178/2024/NĐ-CP của Chính phủ. Sắp xếp tổ chức bộ máy, hợp nhất Phòng Tài nguyên khoáng sản, Tài nguyên nước, Khí tượng thủy văn thuộc Sở Tài nguyên và Môi trường và Chi cục Thủy lợi thuộc Sở Nông nghiệp và PTNT thành Chi cục Thủy lợi và Tài nguyên khoáng sản; cá nhân có đơn tự nguyện xin nghỉ hưu trước tuổi theo Nghị định số 178/2024/NĐ-CP của Chính phủ. Đã được đơn vị thống nhất theo đơn</t>
  </si>
  <si>
    <t>Theo điểm a khoản 1 Điều 2 Nghị định số 178/2024/NĐ-CP của Chính phủ. Sắp xếp tổ chức bộ máy, hợp nhất Sở Nông nghiệp và PTNT và Sở Tài nguyên và Môi trường thành Sở Nông nghiệp và Môi trường; cá nhân có đơn tự nguyện xin nghỉ hưu trước tuổi theo Nghị định số 178/2024/NĐ-CP của Chính phủ. Đã được đơn vị thống nhất theo đơn</t>
  </si>
  <si>
    <t>Theo điểm a khoản 1 Điều 2 Nghị định số 178/2024/NĐ-CP của Chính phủ. Sắp xếp tổ chức bộ máy, hợp nhất Sở Nông nghiệp và PTNT và Sở Tài nguyên và Môi trường thành Sở Nông nghiệp và Môi trường; không còn đơn vị Chi cục Kiểm lâm và Quản lý chất lượng nông lâm thủy sản; cá nhân có đơn tự nguyện xin nghỉ hưu trước tuổi theo Nghị định số 178/2024/NĐ-CP của Chính phủ để tạo điều kiện thuận lợi cho đơn vị trong việc sắp xếp số lượng công chức quản lý theo quy định. Đã được đơn vị thống nhất theo đơn</t>
  </si>
  <si>
    <t>Nghỉ hưu
 trước tuổi</t>
  </si>
  <si>
    <t>Chức vụ, chức danh chuyên môn đang đảm nhiệm/Đơn vị công tác</t>
  </si>
  <si>
    <t>Theo điểm a khoản 1 Điều 2 Nghị định số 178/2024/NĐ-CP của Chính phủ được sửa đổi, bổ sung tại Nghị định số 67/2025/NĐ-CP của Chính phủ. Sắp xếp tổ chức bộ máy, hợp nhất Sở Nông nghiệp và PTNT và Sở Tài nguyên và Môi trường thành Sở Nông nghiệp và Môi trường; không còn đơn vị Chi cục Kiểm lâm và Quản lý chất lượng nông lâm thủy sản; cá nhân có đơn tự nguyện xin nghỉ thôi việc theo Nghị định số 178/2024/NĐ-CP của Chính phủ để thực hiện tinh giản biên chế; cơ cấu lại, nâng cao chất lượng công chức. Đã được đơn vị thống nhất theo đơn</t>
  </si>
  <si>
    <r>
      <t>Theo điểm g khoản 1 Điều 2 Nghị định số 178/2024/NĐ-CP của Chính phủ được sửa đổi, bố sung tại</t>
    </r>
    <r>
      <rPr>
        <b/>
        <sz val="12"/>
        <rFont val="Times New Roman"/>
        <family val="1"/>
      </rPr>
      <t xml:space="preserve"> </t>
    </r>
    <r>
      <rPr>
        <sz val="12"/>
        <rFont val="Times New Roman"/>
        <family val="1"/>
      </rPr>
      <t>Nghị định số 67/2025/NĐ-CP của Chính phủ. Sắp xếp tổ chức bộ máy, hợp nhất Sở Nông nghiệp và PTNT và Sở Tài nguyên và Môi trường thành Sở Nông nghiệp và Môi trường; không còn đơn vị Chi cục Kiểm lâm và Quản lý chất lượng nông lâm thủy sản; cá nhân có đơn tự nguyện xin nghỉ hưu trước tuổi theo Nghị định số 178/2024/NĐ-CP của Chính phủ để tạo điều kiện thuận lợi cho đơn vị trong việc sắp xếp số lượng công chức quản lý theo quy định. Đã được đơn vị thống nhất theo đơn</t>
    </r>
  </si>
  <si>
    <t>Phạm Thị Tuyến</t>
  </si>
  <si>
    <t>Theo điểm g khoản 1 Điều 2 Nghị định số 178/2024/NĐ-CP của Chính phủ được sửa đổi, bổ sung tại Nghị định số 67/2025/NĐ-CP của Chính phủ. Sắp xếp tổ chức bộ máy, hợp nhất Trung tâm Dịch vụ kỹ thuật nông nghiệp và Trung tâm Giống nông nghiệp  thành Trung tâm Khuyến nông; cá nhân có đơn tự nguyện xin nghỉ hưu trước tuổi theo Nghị định số 178/2024/NĐ-CP của Chính phủ để tạo điều kiện thuận lợi cho đơn vị trong việc sắp xếp số lượng viên chức quản lý theo quy định. Đã được đơn vị thống nhất theo đơn</t>
  </si>
  <si>
    <t>Theo điểm g khoản 1 Điều 2 Nghị định số 178/2024/NĐ-CP của Chính phủ dược sửa đổi, bổ sung tại Nghị định số 67/2025/NĐ-CP của Chính phủ. Sắp xếp tổ chức bộ máy, hợp nhất Trung tâm Dịch vụ kỹ thuật nông nghiệp và Trung tâm Giống nông nghiệp  thành Trung tâm Khuyến nông; cá nhân có đơn tự nguyện xin nghỉ hưu trước tuổi theo Nghị định số 178/2024/NĐ-CP của Chính phủ để tạo điều kiện thuận lợi cho đơn vị trong việc sắp xếp số lượng viên chức quản lý theo quy định. Đã được đơn vị thống nhất theo đơn</t>
  </si>
  <si>
    <t>Theo điểm a khoản 1 Điều 2 Nghị định số 178/2024/NĐ-CP của Chính phủ được sửa đổi, bổ sung tại Nghị định số 67/2025/NĐ-CP của Chính phủ. Sắp xếp tổ chức bộ máy, hợp nhất Trung tâm Dịch vụ kỹ thuật nông nghiệp và Trung tâm Giống nông nghiệp  thành Trung tâm Khuyến nông; cá nhân có đơn tự nguyện xin nghỉ hưu trước tuổi theo Nghị định số 178/2024/NĐ-CP của Chính phủ để tạo điều kiện cho đơn vị sắp xếp nhân sự. Đã được đơn vị thống nhất theo đơn</t>
  </si>
  <si>
    <t>Theo điểm a khoản 1 Điều 2 Nghị định số 178/2024/NĐ-CP của Chính phủ được sửa đổi, bổ sung  tại Nghị định số 67/2025/NĐ-CP của Chính phủ. Sắp xếp tổ chức bộ máy, hợp nhất Trung tâm Dịch vụ kỹ thuật nông nghiệp và Trung tâm Giống nông nghiệp  thành Trung tâm Khuyến nông; cá nhân có đơn tự nguyện xin nghỉ hưu trước tuổi theo Nghị định số 178/2024/NĐ-CP của Chính phủ để tạo điều kiện cho đơn vị sắp xếp nhân sự. Đã được đơn vị thống nhất theo đơn</t>
  </si>
  <si>
    <t>Theo điểm g khoản 1 Điều 2 Nghị định 178/2024/NĐ-CP của Chính phủ được sửa đổi, bổ sung tại Nghị định 67/2025/NĐ-CP của Chính phủ. Sắp xếp tổ chức bộ máy, hợp nhất Sở Nông nghiệp và PTNT và Sở Tài nguyên và Môi trường thành Sở Nông nghiệp và Môi trường; cá nhân có đơn tự nguyện xin nghỉ hưu trước tuổi theo Nghị định số 178/2024/NĐ-CP của Chính phủ. Đã được đơn vị thống nhất theo đơn</t>
  </si>
  <si>
    <t>Theo điểm g khoản 1 Điều 2 Nghị định số 178/2024/NĐ-CP của Chính phủ được sửa đổi, bổ sung tại Nghị định số 67/2025/NĐ-CP của Chính phủ. Sắp xếp tổ chức bộ máy, hợp nhất Chi cục PTNT với Văn phòng Điều phối chương trình xây dựng NTM và tiếp nhận chức năng giảm nghèo từ Sở Lao động - Thương Binh và Xã hội; chức năng quản lý chất lượng, Chế biến và Phát triển thị trường Chi cục Kiểm lâm và QLCLNLTS thành Chi cục Phát triển nông thôn; cá nhân có đơn tự nguyện xin nghỉ hưu trước tuổi theo Nghị định số 178/2024/NĐ-CP của Chính phủ để tạo điều kiện thuận lợi cho đơn vị trong việc sắp xếp số lượng công chức quản lý theo quy định. Đã được đơn vị thống nhất theo đơn</t>
  </si>
  <si>
    <t>Theo điểm g khoản 1 Điều 2 Nghị định số 178/2024/NĐ-CP của Chính phủ được sửa đổi, bổ sung tại Nghị định số 67/2025/NĐ-CP của Chính phủ. Sắp xếp tổ chức bộ máy, hợp nhất Phòng Tài nguyên khoáng sản, Tài nguyên nước, Khí tượng thủy văn thuộc Sở Tài nguyên và Môi trường và Chi cục Thủy lợi thuộc Sở Nông nghiệp và PTNT thành Chi cục Thủy lợi và Tài nguyên khoáng sản; cá nhân có đơn tự nguyện xin nghỉ hưu trước tuổi theo Nghị định số 178/2024/NĐ-CP của Chính phủ để tạo điều kiện thuận lợi cho đơn vị trong việc sắp xếp số lượng công chức quản lý theo quy định. Đã được đơn vị thống nhất theo đơn</t>
  </si>
  <si>
    <t>Theo điểm g khoản 1 Điều 2 Nghị định số 178/2024/NĐ-CP của Chính phủ được sửa đổi, bổ sung tại Nghị định số 67/2025/NĐ-CP của Chính phủ; Sắp xếp tổ chức bộ máy, hợp nhất Phòng Tài nguyên khoáng sản, Tài nguyên nước, Khí tượng thủy văn thuộc Sở Tài nguyên và Môi trường và Chi cục Thủy lợi thuộc Sở Nông nghiệp và PTNT thành Chi cục Thủy lợi và Tài nguyên khoáng sản; cá nhân có đơn tự nguyện xin nghỉ hưu trước tuổi theo Nghị định số 178/2024/NĐ-CP của Chính phủ để tạo điều kiện thuận lợi cho đơn vị trong việc sắp xếp số lượng công chức quản lý theo quy định. Đã được đơn vị thống nhất theo đơn</t>
  </si>
  <si>
    <t>Theo khoản 2 Điều 2 Nghị định số 178/2024/NĐ-CP của Chính phủ được sửa đổi, bổ sung tại Nghị định số 67/2025/NĐ-CP của Chính phủ; Sắp xếp tổ chức bộ máy, hợp nhất Phòng Tài nguyên khoáng sản, Tài nguyên nước, Khí tượng thủy văn thuộc Sở Tài nguyên và Môi trường và Chi cục Thủy lợi thuộc Sở Nông nghiệp và PTNT thành Chi cục Thủy lợi và Tài nguyên khoáng sản; cá nhân có đơn tự nguyện xin nghỉ hưu trước tuổi theo Nghị định số 178/2024/NĐ-CP của Chính phủ để thực hiện tinh giản biên chế; cơ cấu lại, nâng cao chất lượng công chức. Đã được đơn vị thống nhất theo đơn</t>
  </si>
  <si>
    <t>Theo khoản 2 Điều 2 Nghị định số 178/2024/NĐ-CP của Chính phủ được sửa đổi, bổ sung tại Nghị định số 67/2025/NĐ-CP của Chính phủ; Sắp xếp tổ chức bộ máy, hợp nhất Sở Nông nghiệp và PTNT và Sở Tài nguyên và Môi trường thành Sở Nông nghiệp và Môi trường; để thực hiện tinh giản biên chế; cơ cấu lại, nâng cao chất lượng viên chức. Đã được đơn vị thống nhất theo đơn</t>
  </si>
  <si>
    <t>Theo khoản 2 Điều 2 Nghị định số 178/2024/NĐ-CP của Chính phủ được sửa đổi, bổ sung tại Nghị định số 67/2025/NĐ-CP của Chính phủ; Sắp xếp tổ chức bộ máy, hợp nhất Sở Nông nghiệp và PTNT và Sở Tài nguyên và Môi trường thành Sở Nông nghiệp và Môi trường; cá nhân có đơn tự nguyện xin nghỉ hưu trước tuổi theo Nghị định số 178/2024/NĐ-CP của Chính phủ để thực hiện tinh giản biên chế; cơ cấu lại, nâng cao chất lượng viên chức. Đã được đơn vị thống nhất theo đơn</t>
  </si>
  <si>
    <t>Theo khoản 2 Điều 2 Nghị định số 178/2024/NĐ-CP của Chính phủ được sửa đổi bổ sung tại Nghị định số 67/2025/NĐ-CP của Chính phủ; Sắp xếp tổ chức bộ máy, hợp nhất Sở Nông nghiệp và PTNT và Sở Tài nguyên và Môi trường thành Sở Nông nghiệp và Môi trường; cá nhân có đơn tự nguyện xin nghỉ hưu trước tuổi theo Nghị định số 178/2024/NĐ-CP của Chính phủ để thực hiện tinh giản biên chế; cơ cấu lại, nâng cao chất lượng viên chức. Đã được đơn vị thống nhất theo đơn</t>
  </si>
  <si>
    <t>DANH SÁCH VÀ KINH PHÍ THỰC HIỆN CHÍNH SÁCH, CHẾ ĐỘ THEO NGHỊ ĐỊNH SỐ 178/2024/NĐ-CP 
NGÀY 31/12/2024 CỦA CHÍNH PHỦ (ĐƯỢC SỬA ĐỔI, BỔ SUNG TẠI NGHỊ ĐỊNH SỐ 67/2025/NĐ-CP NGÀY 15/3/2025 CỦA CHÍNH PHỦ) NĂM 2025 CỦA SỞ NÔNG NGHIỆP VÀ MÔI TRƯỜNG</t>
  </si>
  <si>
    <t>20</t>
  </si>
  <si>
    <t>17</t>
  </si>
  <si>
    <t>(Kèm theo Quyết định số   838/QĐ-UBND ngày   07/5/2025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</si>
</sst>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mm/yyyy"/>
    <numFmt numFmtId="166" formatCode="#,##0.000"/>
  </numFmts>
  <fonts count="25" x14ac:knownFonts="1">
    <font>
      <sz val="11"/>
      <color theme="1"/>
      <name val="Calibri"/>
      <family val="2"/>
      <scheme val="minor"/>
    </font>
    <font>
      <sz val="11"/>
      <color theme="1"/>
      <name val="Calibri"/>
      <family val="2"/>
      <scheme val="minor"/>
    </font>
    <font>
      <sz val="12"/>
      <name val="Times New Roman"/>
      <family val="1"/>
    </font>
    <font>
      <sz val="11"/>
      <name val="Calibri"/>
      <family val="2"/>
      <scheme val="minor"/>
    </font>
    <font>
      <i/>
      <sz val="12"/>
      <name val="Times New Roman"/>
      <family val="1"/>
    </font>
    <font>
      <sz val="16"/>
      <name val="Times New Roman"/>
      <family val="1"/>
    </font>
    <font>
      <sz val="16"/>
      <name val="Calibri"/>
      <family val="2"/>
      <scheme val="minor"/>
    </font>
    <font>
      <i/>
      <sz val="16"/>
      <name val="Times New Roman"/>
      <family val="1"/>
    </font>
    <font>
      <b/>
      <sz val="14"/>
      <name val="Times New Roman"/>
      <family val="1"/>
    </font>
    <font>
      <sz val="14"/>
      <name val="Calibri"/>
      <family val="2"/>
      <scheme val="minor"/>
    </font>
    <font>
      <sz val="20"/>
      <name val="Times New Roman"/>
      <family val="1"/>
    </font>
    <font>
      <sz val="20"/>
      <name val="Calibri"/>
      <family val="2"/>
      <scheme val="minor"/>
    </font>
    <font>
      <sz val="30"/>
      <name val="Calibri"/>
      <family val="2"/>
      <scheme val="minor"/>
    </font>
    <font>
      <sz val="40"/>
      <name val="Times New Roman"/>
      <family val="1"/>
    </font>
    <font>
      <b/>
      <sz val="40"/>
      <name val="Times New Roman"/>
      <family val="1"/>
    </font>
    <font>
      <i/>
      <sz val="40"/>
      <name val="Times New Roman"/>
      <family val="1"/>
    </font>
    <font>
      <i/>
      <sz val="16"/>
      <name val="Calibri"/>
      <family val="2"/>
      <scheme val="minor"/>
    </font>
    <font>
      <i/>
      <sz val="11"/>
      <name val="Calibri"/>
      <family val="2"/>
      <scheme val="minor"/>
    </font>
    <font>
      <sz val="22"/>
      <name val="Calibri"/>
      <family val="2"/>
      <scheme val="minor"/>
    </font>
    <font>
      <b/>
      <sz val="22"/>
      <name val="Calibri"/>
      <family val="2"/>
      <scheme val="minor"/>
    </font>
    <font>
      <sz val="14"/>
      <name val="Times New Roman"/>
      <family val="1"/>
    </font>
    <font>
      <b/>
      <u/>
      <sz val="14"/>
      <name val="Times New Roman"/>
      <family val="1"/>
    </font>
    <font>
      <i/>
      <sz val="14"/>
      <name val="Times New Roman"/>
      <family val="1"/>
    </font>
    <font>
      <b/>
      <sz val="12"/>
      <name val="Times New Roman"/>
      <family val="1"/>
    </font>
    <font>
      <b/>
      <i/>
      <sz val="12"/>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111">
    <xf numFmtId="0" fontId="0" fillId="0" borderId="0" xfId="0"/>
    <xf numFmtId="0" fontId="3" fillId="0" borderId="0" xfId="0" applyFont="1" applyFill="1"/>
    <xf numFmtId="0" fontId="4"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xf numFmtId="0" fontId="6" fillId="0" borderId="0" xfId="0" applyFont="1" applyFill="1" applyAlignment="1">
      <alignment horizontal="center"/>
    </xf>
    <xf numFmtId="0" fontId="5" fillId="0" borderId="0" xfId="0" applyFont="1" applyFill="1" applyAlignment="1">
      <alignment horizontal="center" vertical="center" wrapText="1"/>
    </xf>
    <xf numFmtId="0" fontId="5" fillId="0" borderId="0" xfId="0" applyFont="1" applyFill="1" applyAlignment="1">
      <alignment horizontal="center"/>
    </xf>
    <xf numFmtId="0" fontId="5"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xf>
    <xf numFmtId="0" fontId="3" fillId="0" borderId="0" xfId="0" applyFont="1" applyFill="1" applyAlignment="1">
      <alignment horizontal="center" vertical="center"/>
    </xf>
    <xf numFmtId="0" fontId="9" fillId="0" borderId="0" xfId="0" applyFont="1" applyFill="1"/>
    <xf numFmtId="0" fontId="10" fillId="0" borderId="0" xfId="0" applyFont="1" applyFill="1" applyAlignment="1">
      <alignment wrapText="1"/>
    </xf>
    <xf numFmtId="0" fontId="11" fillId="0" borderId="0" xfId="0" applyFont="1" applyFill="1" applyAlignment="1">
      <alignment wrapText="1"/>
    </xf>
    <xf numFmtId="0" fontId="12" fillId="0" borderId="0" xfId="0" applyFont="1" applyFill="1"/>
    <xf numFmtId="0" fontId="13" fillId="0" borderId="0" xfId="0" applyFont="1" applyFill="1" applyAlignment="1">
      <alignment horizontal="center" vertical="center" wrapText="1"/>
    </xf>
    <xf numFmtId="0" fontId="13" fillId="0" borderId="0" xfId="0" applyFont="1" applyFill="1" applyAlignment="1">
      <alignment horizontal="center"/>
    </xf>
    <xf numFmtId="0" fontId="13" fillId="0" borderId="0" xfId="0" applyFont="1" applyFill="1"/>
    <xf numFmtId="4" fontId="13" fillId="0" borderId="0" xfId="0" applyNumberFormat="1" applyFont="1" applyFill="1"/>
    <xf numFmtId="4" fontId="5" fillId="0" borderId="0" xfId="0" applyNumberFormat="1" applyFont="1" applyFill="1"/>
    <xf numFmtId="4" fontId="6" fillId="0" borderId="0" xfId="0" applyNumberFormat="1" applyFont="1" applyFill="1"/>
    <xf numFmtId="4" fontId="3" fillId="0" borderId="0" xfId="0" applyNumberFormat="1" applyFont="1" applyFill="1"/>
    <xf numFmtId="0" fontId="15" fillId="0" borderId="0" xfId="0" applyFont="1" applyFill="1" applyAlignment="1">
      <alignment horizontal="center" vertical="center" wrapText="1"/>
    </xf>
    <xf numFmtId="0" fontId="7" fillId="0" borderId="0" xfId="0" applyFont="1" applyFill="1" applyAlignment="1">
      <alignment horizontal="center" vertical="center" wrapText="1"/>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3" fillId="0" borderId="0" xfId="0" applyFont="1" applyFill="1" applyAlignment="1">
      <alignment horizontal="center" wrapText="1"/>
    </xf>
    <xf numFmtId="0" fontId="5" fillId="0" borderId="0" xfId="0" applyFont="1" applyFill="1" applyAlignment="1">
      <alignment horizontal="center" wrapText="1"/>
    </xf>
    <xf numFmtId="0" fontId="6" fillId="0" borderId="0" xfId="0" applyFont="1" applyFill="1" applyAlignment="1">
      <alignment horizontal="center" wrapText="1"/>
    </xf>
    <xf numFmtId="0" fontId="3" fillId="0" borderId="0" xfId="0" applyFont="1" applyFill="1" applyAlignment="1">
      <alignment horizontal="center" wrapText="1"/>
    </xf>
    <xf numFmtId="166" fontId="6" fillId="0" borderId="0" xfId="0" applyNumberFormat="1" applyFont="1" applyFill="1" applyAlignment="1">
      <alignment horizontal="right"/>
    </xf>
    <xf numFmtId="166" fontId="3" fillId="0" borderId="0" xfId="0" applyNumberFormat="1" applyFont="1" applyFill="1" applyAlignment="1">
      <alignment horizontal="right"/>
    </xf>
    <xf numFmtId="0" fontId="18" fillId="0" borderId="0" xfId="0" applyFont="1" applyFill="1" applyAlignment="1">
      <alignment horizontal="center" vertical="center" wrapText="1"/>
    </xf>
    <xf numFmtId="0" fontId="18" fillId="0" borderId="0" xfId="0" applyFont="1" applyFill="1" applyAlignment="1">
      <alignment vertical="center"/>
    </xf>
    <xf numFmtId="0" fontId="18" fillId="0" borderId="0" xfId="0" applyFont="1" applyFill="1"/>
    <xf numFmtId="0" fontId="19" fillId="0" borderId="0" xfId="0" applyFont="1" applyFill="1" applyAlignment="1">
      <alignment horizontal="center" vertical="center" wrapText="1"/>
    </xf>
    <xf numFmtId="0" fontId="19" fillId="0" borderId="0" xfId="0" applyFont="1" applyFill="1" applyAlignment="1">
      <alignment vertical="center"/>
    </xf>
    <xf numFmtId="3" fontId="4" fillId="0" borderId="1" xfId="0" applyNumberFormat="1" applyFont="1" applyFill="1" applyBorder="1" applyAlignment="1">
      <alignment horizontal="center" vertical="center" wrapText="1"/>
    </xf>
    <xf numFmtId="0" fontId="20" fillId="0" borderId="0" xfId="0" applyFont="1" applyFill="1" applyAlignment="1">
      <alignment horizontal="center" vertical="center" wrapText="1"/>
    </xf>
    <xf numFmtId="0" fontId="22" fillId="0" borderId="0" xfId="0" applyFont="1" applyFill="1" applyAlignment="1">
      <alignment horizontal="center" vertical="center" wrapText="1"/>
    </xf>
    <xf numFmtId="0" fontId="20" fillId="0" borderId="0" xfId="0" applyFont="1" applyFill="1" applyAlignment="1">
      <alignment wrapText="1"/>
    </xf>
    <xf numFmtId="0" fontId="20" fillId="0" borderId="0" xfId="0" applyFont="1" applyFill="1" applyAlignment="1">
      <alignment horizontal="center"/>
    </xf>
    <xf numFmtId="0" fontId="20" fillId="0" borderId="0" xfId="0" applyFont="1" applyFill="1" applyAlignment="1">
      <alignment horizontal="center" wrapText="1"/>
    </xf>
    <xf numFmtId="4" fontId="20" fillId="0" borderId="0" xfId="0" applyNumberFormat="1" applyFont="1" applyFill="1"/>
    <xf numFmtId="0" fontId="20" fillId="0" borderId="0" xfId="0" applyFont="1" applyFill="1"/>
    <xf numFmtId="166" fontId="20" fillId="0" borderId="0" xfId="0" applyNumberFormat="1" applyFont="1" applyFill="1" applyAlignment="1">
      <alignment horizontal="right"/>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4" fillId="0" borderId="1" xfId="0" quotePrefix="1" applyFont="1" applyFill="1" applyBorder="1" applyAlignment="1">
      <alignment horizontal="center" vertical="center" wrapText="1"/>
    </xf>
    <xf numFmtId="0" fontId="2" fillId="0" borderId="1" xfId="0" applyFont="1" applyFill="1" applyBorder="1" applyAlignment="1">
      <alignment horizontal="left" vertical="center" wrapText="1"/>
    </xf>
    <xf numFmtId="14" fontId="2" fillId="0" borderId="1" xfId="0" quotePrefix="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vertical="center" wrapText="1"/>
    </xf>
    <xf numFmtId="165"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righ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4" fontId="2" fillId="0" borderId="1" xfId="0" applyNumberFormat="1" applyFont="1" applyFill="1" applyBorder="1" applyAlignment="1">
      <alignment vertical="center"/>
    </xf>
    <xf numFmtId="0" fontId="2" fillId="0" borderId="1" xfId="0" quotePrefix="1" applyFont="1" applyFill="1" applyBorder="1" applyAlignment="1">
      <alignment horizontal="center" vertical="center"/>
    </xf>
    <xf numFmtId="166" fontId="2" fillId="0" borderId="1" xfId="0" applyNumberFormat="1" applyFont="1" applyFill="1" applyBorder="1" applyAlignment="1">
      <alignment horizontal="right" vertical="center"/>
    </xf>
    <xf numFmtId="0" fontId="2" fillId="0" borderId="1" xfId="0" applyFont="1" applyFill="1" applyBorder="1" applyAlignment="1">
      <alignment vertical="center"/>
    </xf>
    <xf numFmtId="4" fontId="2" fillId="0" borderId="1" xfId="1" applyNumberFormat="1" applyFont="1" applyFill="1" applyBorder="1" applyAlignment="1">
      <alignment vertical="center"/>
    </xf>
    <xf numFmtId="166" fontId="2" fillId="0" borderId="1" xfId="1" applyNumberFormat="1" applyFont="1" applyFill="1" applyBorder="1" applyAlignment="1">
      <alignment horizontal="right" vertical="center"/>
    </xf>
    <xf numFmtId="166" fontId="2" fillId="0" borderId="1" xfId="1" applyNumberFormat="1" applyFont="1" applyFill="1" applyBorder="1" applyAlignment="1">
      <alignment horizontal="right" vertical="center" wrapText="1"/>
    </xf>
    <xf numFmtId="14" fontId="2" fillId="0" borderId="1" xfId="0" quotePrefix="1" applyNumberFormat="1" applyFont="1" applyFill="1" applyBorder="1" applyAlignment="1">
      <alignment horizontal="center" vertical="center"/>
    </xf>
    <xf numFmtId="0" fontId="2" fillId="0" borderId="1" xfId="0" applyFont="1" applyFill="1" applyBorder="1"/>
    <xf numFmtId="14"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3" applyFont="1" applyFill="1" applyBorder="1" applyAlignment="1">
      <alignment horizontal="center" vertical="center" wrapText="1"/>
    </xf>
    <xf numFmtId="166" fontId="2" fillId="0" borderId="1" xfId="0" applyNumberFormat="1" applyFont="1" applyFill="1" applyBorder="1" applyAlignment="1">
      <alignment vertical="center"/>
    </xf>
    <xf numFmtId="0" fontId="2" fillId="0" borderId="7" xfId="0" applyFont="1" applyFill="1" applyBorder="1" applyAlignment="1">
      <alignment horizontal="center" vertical="center" wrapText="1"/>
    </xf>
    <xf numFmtId="166" fontId="2" fillId="0" borderId="1" xfId="1" applyNumberFormat="1" applyFont="1" applyFill="1" applyBorder="1" applyAlignment="1">
      <alignment vertical="center"/>
    </xf>
    <xf numFmtId="0" fontId="2" fillId="0" borderId="1" xfId="0" applyFont="1" applyFill="1" applyBorder="1" applyAlignment="1">
      <alignment horizontal="center"/>
    </xf>
    <xf numFmtId="9" fontId="2" fillId="0" borderId="1" xfId="2" applyFont="1" applyFill="1" applyBorder="1" applyAlignment="1">
      <alignment horizontal="center" vertical="center"/>
    </xf>
    <xf numFmtId="166" fontId="23" fillId="0" borderId="1" xfId="1" applyNumberFormat="1" applyFont="1" applyFill="1" applyBorder="1" applyAlignment="1">
      <alignment horizontal="right" vertical="center"/>
    </xf>
    <xf numFmtId="0" fontId="8" fillId="0" borderId="0" xfId="0" applyFont="1" applyFill="1" applyAlignment="1"/>
    <xf numFmtId="0" fontId="21" fillId="0" borderId="0" xfId="0" applyFont="1" applyFill="1" applyAlignment="1"/>
    <xf numFmtId="0" fontId="22" fillId="0" borderId="0" xfId="0" applyFont="1" applyFill="1" applyAlignment="1"/>
    <xf numFmtId="0" fontId="20" fillId="0" borderId="0" xfId="0" applyFont="1" applyFill="1" applyAlignment="1"/>
    <xf numFmtId="0" fontId="2" fillId="0" borderId="1" xfId="0" applyFont="1" applyFill="1" applyBorder="1" applyAlignment="1">
      <alignment horizontal="justify" vertical="center"/>
    </xf>
    <xf numFmtId="0" fontId="20" fillId="0" borderId="0" xfId="0" applyFont="1" applyFill="1" applyAlignment="1">
      <alignment horizontal="justify" vertical="center"/>
    </xf>
    <xf numFmtId="0" fontId="4" fillId="0" borderId="1" xfId="0" applyFont="1" applyFill="1" applyBorder="1" applyAlignment="1">
      <alignment horizontal="center" vertical="center"/>
    </xf>
    <xf numFmtId="0" fontId="23" fillId="0" borderId="1" xfId="0" applyFont="1" applyFill="1" applyBorder="1" applyAlignment="1">
      <alignment horizontal="justify" vertical="center"/>
    </xf>
    <xf numFmtId="0" fontId="6" fillId="0" borderId="0" xfId="0" applyFont="1" applyFill="1" applyAlignment="1">
      <alignment horizontal="justify" vertical="center"/>
    </xf>
    <xf numFmtId="0" fontId="3" fillId="0" borderId="0" xfId="0" applyFont="1" applyFill="1" applyAlignment="1">
      <alignment horizontal="justify" vertical="center"/>
    </xf>
    <xf numFmtId="0" fontId="8" fillId="0" borderId="0" xfId="0" applyFont="1" applyFill="1" applyAlignment="1">
      <alignment horizontal="center"/>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4" fontId="23" fillId="0" borderId="2" xfId="0" applyNumberFormat="1" applyFont="1" applyFill="1" applyBorder="1" applyAlignment="1">
      <alignment horizontal="center" vertical="center" wrapText="1"/>
    </xf>
    <xf numFmtId="4" fontId="23" fillId="0" borderId="3"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0" borderId="0" xfId="0" applyFont="1" applyFill="1" applyAlignment="1">
      <alignment horizontal="center"/>
    </xf>
    <xf numFmtId="0" fontId="14" fillId="0" borderId="0" xfId="0" applyFont="1" applyFill="1" applyAlignment="1">
      <alignment horizontal="center"/>
    </xf>
    <xf numFmtId="166" fontId="23" fillId="0" borderId="2" xfId="0" applyNumberFormat="1" applyFont="1" applyFill="1" applyBorder="1" applyAlignment="1">
      <alignment horizontal="center" vertical="center" wrapText="1"/>
    </xf>
    <xf numFmtId="166" fontId="23" fillId="0" borderId="3"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3" fillId="0" borderId="1" xfId="0" quotePrefix="1" applyFont="1" applyFill="1" applyBorder="1" applyAlignment="1">
      <alignment horizontal="center" vertical="center" wrapText="1"/>
    </xf>
    <xf numFmtId="0" fontId="8" fillId="0" borderId="0" xfId="0" applyFont="1" applyFill="1" applyAlignment="1">
      <alignment horizontal="center" wrapText="1"/>
    </xf>
    <xf numFmtId="0" fontId="22" fillId="0" borderId="0" xfId="0" applyFont="1" applyFill="1" applyAlignment="1">
      <alignment horizontal="center"/>
    </xf>
    <xf numFmtId="0" fontId="20" fillId="0" borderId="0" xfId="0" applyFont="1" applyFill="1" applyAlignment="1">
      <alignment horizontal="center"/>
    </xf>
    <xf numFmtId="0" fontId="7" fillId="0" borderId="0" xfId="0" applyFont="1" applyFill="1" applyAlignment="1">
      <alignment horizontal="center"/>
    </xf>
  </cellXfs>
  <cellStyles count="4">
    <cellStyle name="Comma" xfId="1" builtinId="3"/>
    <cellStyle name="Normal" xfId="0" builtinId="0"/>
    <cellStyle name="Normal 2 3" xfId="3"/>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1214358</xdr:colOff>
      <xdr:row>1</xdr:row>
      <xdr:rowOff>270933</xdr:rowOff>
    </xdr:from>
    <xdr:to>
      <xdr:col>3</xdr:col>
      <xdr:colOff>143627</xdr:colOff>
      <xdr:row>1</xdr:row>
      <xdr:rowOff>270933</xdr:rowOff>
    </xdr:to>
    <xdr:cxnSp macro="">
      <xdr:nvCxnSpPr>
        <xdr:cNvPr id="3" name="Straight Connector 2">
          <a:extLst>
            <a:ext uri="{FF2B5EF4-FFF2-40B4-BE49-F238E27FC236}">
              <a16:creationId xmlns:a16="http://schemas.microsoft.com/office/drawing/2014/main" xmlns="" id="{0E8150C7-8934-4C51-97A0-43715EF4D3FA}"/>
            </a:ext>
          </a:extLst>
        </xdr:cNvPr>
        <xdr:cNvCxnSpPr/>
      </xdr:nvCxnSpPr>
      <xdr:spPr>
        <a:xfrm>
          <a:off x="2389108" y="609600"/>
          <a:ext cx="41093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222578</xdr:colOff>
      <xdr:row>4</xdr:row>
      <xdr:rowOff>11517</xdr:rowOff>
    </xdr:from>
    <xdr:to>
      <xdr:col>15</xdr:col>
      <xdr:colOff>1273022</xdr:colOff>
      <xdr:row>4</xdr:row>
      <xdr:rowOff>11517</xdr:rowOff>
    </xdr:to>
    <xdr:cxnSp macro="">
      <xdr:nvCxnSpPr>
        <xdr:cNvPr id="4" name="Straight Connector 3"/>
        <xdr:cNvCxnSpPr/>
      </xdr:nvCxnSpPr>
      <xdr:spPr>
        <a:xfrm>
          <a:off x="13123661" y="1958850"/>
          <a:ext cx="218286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1"/>
  <sheetViews>
    <sheetView tabSelected="1" topLeftCell="E1" zoomScale="90" zoomScaleNormal="90" zoomScaleSheetLayoutView="40" workbookViewId="0">
      <selection activeCell="J4" sqref="J4:T4"/>
    </sheetView>
  </sheetViews>
  <sheetFormatPr defaultColWidth="8.88671875" defaultRowHeight="25.8" x14ac:dyDescent="0.5"/>
  <cols>
    <col min="1" max="1" width="8" style="9" customWidth="1"/>
    <col min="2" max="2" width="9.6640625" style="26" customWidth="1"/>
    <col min="3" max="3" width="22.109375" style="14" customWidth="1"/>
    <col min="4" max="4" width="15.109375" style="10" customWidth="1"/>
    <col min="5" max="5" width="16.88671875" style="10" customWidth="1"/>
    <col min="6" max="6" width="8.88671875" style="9" customWidth="1"/>
    <col min="7" max="7" width="37.88671875" style="30" customWidth="1"/>
    <col min="8" max="8" width="9.44140625" style="10" customWidth="1"/>
    <col min="9" max="9" width="9.5546875" style="10" customWidth="1"/>
    <col min="10" max="10" width="12.109375" style="10" customWidth="1"/>
    <col min="11" max="11" width="9.33203125" style="10" customWidth="1"/>
    <col min="12" max="12" width="11.33203125" style="10" bestFit="1" customWidth="1"/>
    <col min="13" max="13" width="11.33203125" style="10" customWidth="1"/>
    <col min="14" max="14" width="11.88671875" style="10" customWidth="1"/>
    <col min="15" max="15" width="17" style="10" customWidth="1"/>
    <col min="16" max="16" width="19.6640625" style="22" customWidth="1"/>
    <col min="17" max="17" width="19.6640625" style="10" customWidth="1"/>
    <col min="18" max="18" width="9.6640625" style="10" customWidth="1"/>
    <col min="19" max="20" width="11.33203125" style="10" customWidth="1"/>
    <col min="21" max="21" width="13" style="10" customWidth="1"/>
    <col min="22" max="22" width="20.5546875" style="10" customWidth="1"/>
    <col min="23" max="23" width="18.33203125" style="10" customWidth="1"/>
    <col min="24" max="24" width="17.6640625" style="1" customWidth="1"/>
    <col min="25" max="25" width="18.6640625" style="32" customWidth="1"/>
    <col min="26" max="26" width="55" style="88" customWidth="1"/>
    <col min="27" max="27" width="8.88671875" style="1"/>
    <col min="28" max="28" width="39.88671875" style="1" bestFit="1" customWidth="1"/>
    <col min="29" max="29" width="46.109375" style="1" customWidth="1"/>
    <col min="30" max="16384" width="8.88671875" style="1"/>
  </cols>
  <sheetData>
    <row r="1" spans="1:29" s="15" customFormat="1" ht="26.25" customHeight="1" x14ac:dyDescent="0.7">
      <c r="A1" s="89" t="s">
        <v>211</v>
      </c>
      <c r="B1" s="89"/>
      <c r="C1" s="89"/>
      <c r="D1" s="89"/>
      <c r="E1" s="89"/>
      <c r="F1" s="89"/>
      <c r="G1" s="79"/>
      <c r="H1" s="79"/>
      <c r="I1" s="79"/>
      <c r="J1" s="79"/>
      <c r="K1" s="79"/>
      <c r="L1" s="79"/>
      <c r="M1" s="89" t="s">
        <v>6</v>
      </c>
      <c r="N1" s="89"/>
      <c r="O1" s="89"/>
      <c r="P1" s="89"/>
      <c r="Q1" s="89"/>
      <c r="R1" s="79"/>
      <c r="S1" s="79"/>
      <c r="T1" s="79"/>
      <c r="U1" s="79"/>
      <c r="V1" s="79"/>
      <c r="W1" s="79"/>
      <c r="X1" s="79"/>
      <c r="Y1" s="79"/>
      <c r="Z1" s="79"/>
    </row>
    <row r="2" spans="1:29" s="15" customFormat="1" ht="25.5" customHeight="1" x14ac:dyDescent="0.7">
      <c r="A2" s="89" t="s">
        <v>212</v>
      </c>
      <c r="B2" s="89"/>
      <c r="C2" s="89"/>
      <c r="D2" s="89"/>
      <c r="E2" s="89"/>
      <c r="F2" s="89"/>
      <c r="G2" s="80"/>
      <c r="H2" s="80"/>
      <c r="I2" s="80"/>
      <c r="J2" s="80"/>
      <c r="K2" s="80"/>
      <c r="L2" s="80"/>
      <c r="M2" s="100" t="s">
        <v>7</v>
      </c>
      <c r="N2" s="100"/>
      <c r="O2" s="100"/>
      <c r="P2" s="100"/>
      <c r="Q2" s="100"/>
      <c r="R2" s="80"/>
      <c r="S2" s="80"/>
      <c r="T2" s="80"/>
      <c r="U2" s="80"/>
      <c r="V2" s="80"/>
      <c r="W2" s="80"/>
      <c r="X2" s="80"/>
      <c r="Y2" s="80"/>
      <c r="Z2" s="80"/>
    </row>
    <row r="3" spans="1:29" s="15" customFormat="1" ht="74.25" customHeight="1" x14ac:dyDescent="0.7">
      <c r="A3" s="79"/>
      <c r="B3" s="79"/>
      <c r="C3" s="79"/>
      <c r="D3" s="79"/>
      <c r="E3" s="79"/>
      <c r="F3" s="79"/>
      <c r="G3" s="79"/>
      <c r="H3" s="79"/>
      <c r="I3" s="79"/>
      <c r="J3" s="107" t="s">
        <v>236</v>
      </c>
      <c r="K3" s="107"/>
      <c r="L3" s="107"/>
      <c r="M3" s="107"/>
      <c r="N3" s="107"/>
      <c r="O3" s="107"/>
      <c r="P3" s="107"/>
      <c r="Q3" s="107"/>
      <c r="R3" s="107"/>
      <c r="S3" s="107"/>
      <c r="T3" s="107"/>
      <c r="U3" s="79"/>
      <c r="V3" s="79"/>
      <c r="W3" s="79"/>
      <c r="X3" s="79"/>
      <c r="Y3" s="79"/>
      <c r="Z3" s="79"/>
    </row>
    <row r="4" spans="1:29" s="15" customFormat="1" ht="26.25" customHeight="1" x14ac:dyDescent="0.7">
      <c r="A4" s="81"/>
      <c r="B4" s="82"/>
      <c r="C4" s="82"/>
      <c r="D4" s="82"/>
      <c r="E4" s="82"/>
      <c r="F4" s="82"/>
      <c r="G4" s="82"/>
      <c r="H4" s="82"/>
      <c r="I4" s="82"/>
      <c r="J4" s="108" t="s">
        <v>239</v>
      </c>
      <c r="K4" s="109"/>
      <c r="L4" s="109"/>
      <c r="M4" s="109"/>
      <c r="N4" s="109"/>
      <c r="O4" s="109"/>
      <c r="P4" s="109"/>
      <c r="Q4" s="109"/>
      <c r="R4" s="109"/>
      <c r="S4" s="109"/>
      <c r="T4" s="109"/>
      <c r="U4" s="82"/>
      <c r="V4" s="82"/>
      <c r="W4" s="82"/>
      <c r="X4" s="82"/>
      <c r="Y4" s="82"/>
      <c r="Z4" s="82"/>
    </row>
    <row r="5" spans="1:29" s="15" customFormat="1" ht="39" x14ac:dyDescent="0.6">
      <c r="A5" s="39"/>
      <c r="B5" s="40"/>
      <c r="C5" s="41"/>
      <c r="D5" s="42"/>
      <c r="E5" s="42"/>
      <c r="F5" s="39"/>
      <c r="G5" s="43"/>
      <c r="H5" s="42"/>
      <c r="I5" s="42"/>
      <c r="J5" s="42"/>
      <c r="K5" s="42"/>
      <c r="L5" s="42"/>
      <c r="M5" s="42"/>
      <c r="N5" s="42"/>
      <c r="O5" s="42"/>
      <c r="P5" s="44"/>
      <c r="Q5" s="42"/>
      <c r="R5" s="42"/>
      <c r="S5" s="42"/>
      <c r="T5" s="42"/>
      <c r="U5" s="42"/>
      <c r="V5" s="42"/>
      <c r="W5" s="42"/>
      <c r="X5" s="45"/>
      <c r="Y5" s="46"/>
      <c r="Z5" s="84"/>
    </row>
    <row r="6" spans="1:29" s="12" customFormat="1" ht="41.25" customHeight="1" x14ac:dyDescent="0.35">
      <c r="A6" s="98" t="s">
        <v>0</v>
      </c>
      <c r="B6" s="104"/>
      <c r="C6" s="98" t="s">
        <v>1</v>
      </c>
      <c r="D6" s="92" t="s">
        <v>8</v>
      </c>
      <c r="E6" s="92"/>
      <c r="F6" s="98" t="s">
        <v>11</v>
      </c>
      <c r="G6" s="98" t="s">
        <v>220</v>
      </c>
      <c r="H6" s="90" t="s">
        <v>16</v>
      </c>
      <c r="I6" s="93"/>
      <c r="J6" s="93"/>
      <c r="K6" s="93"/>
      <c r="L6" s="93"/>
      <c r="M6" s="93"/>
      <c r="N6" s="93"/>
      <c r="O6" s="91"/>
      <c r="P6" s="96" t="s">
        <v>17</v>
      </c>
      <c r="Q6" s="92" t="s">
        <v>22</v>
      </c>
      <c r="R6" s="92"/>
      <c r="S6" s="92"/>
      <c r="T6" s="92"/>
      <c r="U6" s="98" t="s">
        <v>2</v>
      </c>
      <c r="V6" s="98" t="s">
        <v>23</v>
      </c>
      <c r="W6" s="90" t="s">
        <v>3</v>
      </c>
      <c r="X6" s="91"/>
      <c r="Y6" s="102" t="s">
        <v>213</v>
      </c>
      <c r="Z6" s="94" t="s">
        <v>5</v>
      </c>
    </row>
    <row r="7" spans="1:29" s="12" customFormat="1" ht="99.75" customHeight="1" x14ac:dyDescent="0.35">
      <c r="A7" s="99"/>
      <c r="B7" s="105"/>
      <c r="C7" s="99"/>
      <c r="D7" s="47" t="s">
        <v>9</v>
      </c>
      <c r="E7" s="47" t="s">
        <v>10</v>
      </c>
      <c r="F7" s="99"/>
      <c r="G7" s="99"/>
      <c r="H7" s="48" t="s">
        <v>12</v>
      </c>
      <c r="I7" s="48" t="s">
        <v>13</v>
      </c>
      <c r="J7" s="48" t="s">
        <v>15</v>
      </c>
      <c r="K7" s="48" t="s">
        <v>14</v>
      </c>
      <c r="L7" s="48" t="s">
        <v>24</v>
      </c>
      <c r="M7" s="48" t="s">
        <v>25</v>
      </c>
      <c r="N7" s="48" t="s">
        <v>26</v>
      </c>
      <c r="O7" s="48" t="s">
        <v>27</v>
      </c>
      <c r="P7" s="97"/>
      <c r="Q7" s="48" t="s">
        <v>18</v>
      </c>
      <c r="R7" s="48" t="s">
        <v>19</v>
      </c>
      <c r="S7" s="48" t="s">
        <v>20</v>
      </c>
      <c r="T7" s="48" t="s">
        <v>21</v>
      </c>
      <c r="U7" s="99"/>
      <c r="V7" s="99"/>
      <c r="W7" s="48" t="s">
        <v>219</v>
      </c>
      <c r="X7" s="48" t="s">
        <v>4</v>
      </c>
      <c r="Y7" s="103"/>
      <c r="Z7" s="95"/>
    </row>
    <row r="8" spans="1:29" s="11" customFormat="1" ht="52.5" customHeight="1" x14ac:dyDescent="0.25">
      <c r="A8" s="2">
        <v>1</v>
      </c>
      <c r="B8" s="2">
        <v>2</v>
      </c>
      <c r="C8" s="2">
        <v>3</v>
      </c>
      <c r="D8" s="2">
        <v>4</v>
      </c>
      <c r="E8" s="2">
        <v>5</v>
      </c>
      <c r="F8" s="2">
        <v>6</v>
      </c>
      <c r="G8" s="2">
        <v>7</v>
      </c>
      <c r="H8" s="2">
        <v>8</v>
      </c>
      <c r="I8" s="2">
        <v>9</v>
      </c>
      <c r="J8" s="2">
        <v>10</v>
      </c>
      <c r="K8" s="2">
        <v>11</v>
      </c>
      <c r="L8" s="2">
        <v>12</v>
      </c>
      <c r="M8" s="2">
        <v>13</v>
      </c>
      <c r="N8" s="2">
        <v>14</v>
      </c>
      <c r="O8" s="2">
        <v>15</v>
      </c>
      <c r="P8" s="2">
        <v>16</v>
      </c>
      <c r="Q8" s="2">
        <v>17</v>
      </c>
      <c r="R8" s="2">
        <v>18</v>
      </c>
      <c r="S8" s="2">
        <v>19</v>
      </c>
      <c r="T8" s="2">
        <v>20</v>
      </c>
      <c r="U8" s="2">
        <v>21</v>
      </c>
      <c r="V8" s="2">
        <v>22</v>
      </c>
      <c r="W8" s="2">
        <v>23</v>
      </c>
      <c r="X8" s="2">
        <v>24</v>
      </c>
      <c r="Y8" s="38">
        <v>25</v>
      </c>
      <c r="Z8" s="85">
        <v>26</v>
      </c>
    </row>
    <row r="9" spans="1:29" s="33" customFormat="1" ht="152.25" customHeight="1" x14ac:dyDescent="0.3">
      <c r="A9" s="49" t="s">
        <v>92</v>
      </c>
      <c r="B9" s="50" t="s">
        <v>184</v>
      </c>
      <c r="C9" s="51" t="s">
        <v>157</v>
      </c>
      <c r="D9" s="52" t="s">
        <v>99</v>
      </c>
      <c r="E9" s="53"/>
      <c r="F9" s="53" t="s">
        <v>100</v>
      </c>
      <c r="G9" s="53" t="s">
        <v>202</v>
      </c>
      <c r="H9" s="53">
        <v>6.44</v>
      </c>
      <c r="I9" s="53">
        <v>0.5</v>
      </c>
      <c r="J9" s="53"/>
      <c r="K9" s="53"/>
      <c r="L9" s="53"/>
      <c r="M9" s="54">
        <v>0.2</v>
      </c>
      <c r="N9" s="54">
        <v>0.25</v>
      </c>
      <c r="O9" s="54"/>
      <c r="P9" s="55">
        <v>24249.42</v>
      </c>
      <c r="Q9" s="56" t="s">
        <v>101</v>
      </c>
      <c r="R9" s="53">
        <v>36</v>
      </c>
      <c r="S9" s="53">
        <v>9</v>
      </c>
      <c r="T9" s="53">
        <f>R9*12+S9</f>
        <v>441</v>
      </c>
      <c r="U9" s="53" t="s">
        <v>136</v>
      </c>
      <c r="V9" s="52" t="s">
        <v>89</v>
      </c>
      <c r="W9" s="53" t="s">
        <v>210</v>
      </c>
      <c r="X9" s="53"/>
      <c r="Y9" s="57">
        <v>1248013.26</v>
      </c>
      <c r="Z9" s="83" t="s">
        <v>214</v>
      </c>
    </row>
    <row r="10" spans="1:29" s="33" customFormat="1" ht="147" customHeight="1" x14ac:dyDescent="0.3">
      <c r="A10" s="49" t="s">
        <v>93</v>
      </c>
      <c r="B10" s="50" t="s">
        <v>184</v>
      </c>
      <c r="C10" s="51" t="s">
        <v>158</v>
      </c>
      <c r="D10" s="52" t="s">
        <v>102</v>
      </c>
      <c r="E10" s="53"/>
      <c r="F10" s="53" t="s">
        <v>103</v>
      </c>
      <c r="G10" s="53" t="s">
        <v>203</v>
      </c>
      <c r="H10" s="53">
        <v>5.76</v>
      </c>
      <c r="I10" s="53">
        <v>0.3</v>
      </c>
      <c r="J10" s="53"/>
      <c r="K10" s="53"/>
      <c r="L10" s="53"/>
      <c r="M10" s="54">
        <v>0.2</v>
      </c>
      <c r="N10" s="54">
        <v>0.25</v>
      </c>
      <c r="O10" s="53"/>
      <c r="P10" s="55">
        <v>20561.080000000002</v>
      </c>
      <c r="Q10" s="56" t="s">
        <v>104</v>
      </c>
      <c r="R10" s="53">
        <v>31</v>
      </c>
      <c r="S10" s="53">
        <v>4</v>
      </c>
      <c r="T10" s="53">
        <f>R10*12+S10</f>
        <v>376</v>
      </c>
      <c r="U10" s="53" t="s">
        <v>143</v>
      </c>
      <c r="V10" s="52" t="s">
        <v>89</v>
      </c>
      <c r="W10" s="53" t="s">
        <v>210</v>
      </c>
      <c r="X10" s="53"/>
      <c r="Y10" s="57">
        <v>1948209.7050000001</v>
      </c>
      <c r="Z10" s="83" t="s">
        <v>214</v>
      </c>
    </row>
    <row r="11" spans="1:29" s="34" customFormat="1" ht="151.5" customHeight="1" x14ac:dyDescent="0.3">
      <c r="A11" s="49" t="s">
        <v>94</v>
      </c>
      <c r="B11" s="50" t="s">
        <v>184</v>
      </c>
      <c r="C11" s="51" t="s">
        <v>130</v>
      </c>
      <c r="D11" s="52" t="s">
        <v>113</v>
      </c>
      <c r="E11" s="52"/>
      <c r="F11" s="53" t="s">
        <v>106</v>
      </c>
      <c r="G11" s="53" t="s">
        <v>208</v>
      </c>
      <c r="H11" s="59">
        <v>4.9800000000000004</v>
      </c>
      <c r="I11" s="59">
        <v>0.5</v>
      </c>
      <c r="J11" s="60">
        <v>0.05</v>
      </c>
      <c r="K11" s="59"/>
      <c r="L11" s="59"/>
      <c r="M11" s="59"/>
      <c r="N11" s="60">
        <v>0.25</v>
      </c>
      <c r="O11" s="59"/>
      <c r="P11" s="61">
        <v>16757.325000000001</v>
      </c>
      <c r="Q11" s="62" t="s">
        <v>107</v>
      </c>
      <c r="R11" s="59">
        <v>30</v>
      </c>
      <c r="S11" s="59">
        <v>6</v>
      </c>
      <c r="T11" s="59">
        <v>366</v>
      </c>
      <c r="U11" s="53" t="s">
        <v>136</v>
      </c>
      <c r="V11" s="52" t="s">
        <v>89</v>
      </c>
      <c r="W11" s="53" t="s">
        <v>210</v>
      </c>
      <c r="X11" s="59"/>
      <c r="Y11" s="63">
        <v>833676.91899999999</v>
      </c>
      <c r="Z11" s="83" t="s">
        <v>215</v>
      </c>
      <c r="AA11" s="33"/>
      <c r="AB11" s="33"/>
      <c r="AC11" s="33"/>
    </row>
    <row r="12" spans="1:29" s="34" customFormat="1" ht="147" customHeight="1" x14ac:dyDescent="0.3">
      <c r="A12" s="49" t="s">
        <v>95</v>
      </c>
      <c r="B12" s="50" t="s">
        <v>184</v>
      </c>
      <c r="C12" s="51" t="s">
        <v>133</v>
      </c>
      <c r="D12" s="52" t="s">
        <v>115</v>
      </c>
      <c r="E12" s="52"/>
      <c r="F12" s="53" t="s">
        <v>106</v>
      </c>
      <c r="G12" s="53" t="s">
        <v>206</v>
      </c>
      <c r="H12" s="59">
        <v>4.9800000000000004</v>
      </c>
      <c r="I12" s="59">
        <v>0.5</v>
      </c>
      <c r="J12" s="59"/>
      <c r="K12" s="60">
        <v>0.26</v>
      </c>
      <c r="L12" s="59"/>
      <c r="M12" s="60">
        <v>0.25</v>
      </c>
      <c r="N12" s="60">
        <v>0.25</v>
      </c>
      <c r="O12" s="59"/>
      <c r="P12" s="61">
        <v>22570</v>
      </c>
      <c r="Q12" s="62" t="s">
        <v>109</v>
      </c>
      <c r="R12" s="59">
        <v>28</v>
      </c>
      <c r="S12" s="59">
        <v>9</v>
      </c>
      <c r="T12" s="59">
        <v>345</v>
      </c>
      <c r="U12" s="53" t="s">
        <v>137</v>
      </c>
      <c r="V12" s="52" t="s">
        <v>89</v>
      </c>
      <c r="W12" s="53" t="s">
        <v>210</v>
      </c>
      <c r="X12" s="59"/>
      <c r="Y12" s="63">
        <v>1173579.264</v>
      </c>
      <c r="Z12" s="83" t="s">
        <v>214</v>
      </c>
      <c r="AA12" s="33"/>
      <c r="AB12" s="33"/>
      <c r="AC12" s="33"/>
    </row>
    <row r="13" spans="1:29" s="34" customFormat="1" ht="147" customHeight="1" x14ac:dyDescent="0.3">
      <c r="A13" s="49" t="s">
        <v>96</v>
      </c>
      <c r="B13" s="50" t="s">
        <v>184</v>
      </c>
      <c r="C13" s="51" t="s">
        <v>134</v>
      </c>
      <c r="D13" s="52" t="s">
        <v>116</v>
      </c>
      <c r="E13" s="52"/>
      <c r="F13" s="53" t="s">
        <v>106</v>
      </c>
      <c r="G13" s="53" t="s">
        <v>201</v>
      </c>
      <c r="H13" s="59">
        <v>4.9800000000000004</v>
      </c>
      <c r="I13" s="59">
        <v>0.3</v>
      </c>
      <c r="J13" s="59"/>
      <c r="K13" s="59"/>
      <c r="L13" s="59"/>
      <c r="M13" s="59"/>
      <c r="N13" s="60">
        <v>0.25</v>
      </c>
      <c r="O13" s="59"/>
      <c r="P13" s="61">
        <v>15444</v>
      </c>
      <c r="Q13" s="62" t="s">
        <v>110</v>
      </c>
      <c r="R13" s="59">
        <v>28</v>
      </c>
      <c r="S13" s="59">
        <v>3</v>
      </c>
      <c r="T13" s="59">
        <v>339</v>
      </c>
      <c r="U13" s="53" t="s">
        <v>174</v>
      </c>
      <c r="V13" s="52" t="s">
        <v>49</v>
      </c>
      <c r="W13" s="53" t="s">
        <v>210</v>
      </c>
      <c r="X13" s="59"/>
      <c r="Y13" s="63">
        <v>1378377</v>
      </c>
      <c r="Z13" s="58" t="s">
        <v>228</v>
      </c>
      <c r="AA13" s="33"/>
      <c r="AB13" s="33"/>
      <c r="AC13" s="33"/>
    </row>
    <row r="14" spans="1:29" s="34" customFormat="1" ht="117" customHeight="1" x14ac:dyDescent="0.3">
      <c r="A14" s="49" t="s">
        <v>97</v>
      </c>
      <c r="B14" s="50" t="s">
        <v>184</v>
      </c>
      <c r="C14" s="51" t="s">
        <v>135</v>
      </c>
      <c r="D14" s="52" t="s">
        <v>117</v>
      </c>
      <c r="E14" s="52"/>
      <c r="F14" s="53" t="s">
        <v>106</v>
      </c>
      <c r="G14" s="53" t="s">
        <v>204</v>
      </c>
      <c r="H14" s="59">
        <v>4.32</v>
      </c>
      <c r="I14" s="59"/>
      <c r="J14" s="59"/>
      <c r="K14" s="59"/>
      <c r="L14" s="59"/>
      <c r="M14" s="59"/>
      <c r="N14" s="60">
        <v>0.25</v>
      </c>
      <c r="O14" s="59"/>
      <c r="P14" s="61">
        <v>12636</v>
      </c>
      <c r="Q14" s="62" t="s">
        <v>110</v>
      </c>
      <c r="R14" s="59">
        <v>28</v>
      </c>
      <c r="S14" s="59">
        <v>2</v>
      </c>
      <c r="T14" s="59">
        <v>338</v>
      </c>
      <c r="U14" s="53" t="s">
        <v>138</v>
      </c>
      <c r="V14" s="52" t="s">
        <v>89</v>
      </c>
      <c r="W14" s="53" t="s">
        <v>210</v>
      </c>
      <c r="X14" s="59"/>
      <c r="Y14" s="63">
        <v>1102491</v>
      </c>
      <c r="Z14" s="83" t="s">
        <v>217</v>
      </c>
      <c r="AA14" s="33"/>
      <c r="AB14" s="33"/>
      <c r="AC14" s="33"/>
    </row>
    <row r="15" spans="1:29" s="34" customFormat="1" ht="151.5" customHeight="1" x14ac:dyDescent="0.3">
      <c r="A15" s="49" t="s">
        <v>98</v>
      </c>
      <c r="B15" s="50" t="s">
        <v>184</v>
      </c>
      <c r="C15" s="51" t="s">
        <v>131</v>
      </c>
      <c r="D15" s="52" t="s">
        <v>114</v>
      </c>
      <c r="E15" s="52"/>
      <c r="F15" s="53" t="s">
        <v>106</v>
      </c>
      <c r="G15" s="53" t="s">
        <v>207</v>
      </c>
      <c r="H15" s="59">
        <v>4.9800000000000004</v>
      </c>
      <c r="I15" s="59"/>
      <c r="J15" s="60">
        <v>0.15</v>
      </c>
      <c r="K15" s="59"/>
      <c r="L15" s="59"/>
      <c r="M15" s="59"/>
      <c r="N15" s="60">
        <v>0.25</v>
      </c>
      <c r="O15" s="59"/>
      <c r="P15" s="61">
        <v>16751.474999999999</v>
      </c>
      <c r="Q15" s="62" t="s">
        <v>108</v>
      </c>
      <c r="R15" s="59">
        <v>38</v>
      </c>
      <c r="S15" s="59">
        <v>4</v>
      </c>
      <c r="T15" s="59">
        <v>460</v>
      </c>
      <c r="U15" s="53" t="s">
        <v>132</v>
      </c>
      <c r="V15" s="52" t="s">
        <v>89</v>
      </c>
      <c r="W15" s="53" t="s">
        <v>210</v>
      </c>
      <c r="X15" s="59"/>
      <c r="Y15" s="63">
        <v>301526.55</v>
      </c>
      <c r="Z15" s="83" t="s">
        <v>216</v>
      </c>
      <c r="AA15" s="33"/>
      <c r="AB15" s="33"/>
      <c r="AC15" s="33"/>
    </row>
    <row r="16" spans="1:29" s="35" customFormat="1" ht="211.5" customHeight="1" x14ac:dyDescent="0.55000000000000004">
      <c r="A16" s="49" t="s">
        <v>180</v>
      </c>
      <c r="B16" s="50" t="s">
        <v>184</v>
      </c>
      <c r="C16" s="64" t="s">
        <v>159</v>
      </c>
      <c r="D16" s="62" t="s">
        <v>28</v>
      </c>
      <c r="E16" s="59"/>
      <c r="F16" s="53" t="s">
        <v>29</v>
      </c>
      <c r="G16" s="53" t="s">
        <v>187</v>
      </c>
      <c r="H16" s="59">
        <v>5.42</v>
      </c>
      <c r="I16" s="59">
        <v>0.3</v>
      </c>
      <c r="J16" s="59"/>
      <c r="K16" s="59"/>
      <c r="L16" s="59"/>
      <c r="M16" s="59"/>
      <c r="N16" s="54">
        <v>0.25</v>
      </c>
      <c r="O16" s="59"/>
      <c r="P16" s="65">
        <f>(H16+I16)*2340*1.25</f>
        <v>16731</v>
      </c>
      <c r="Q16" s="62" t="s">
        <v>30</v>
      </c>
      <c r="R16" s="59">
        <v>30</v>
      </c>
      <c r="S16" s="59">
        <v>9</v>
      </c>
      <c r="T16" s="59">
        <v>369</v>
      </c>
      <c r="U16" s="53" t="s">
        <v>31</v>
      </c>
      <c r="V16" s="62" t="s">
        <v>32</v>
      </c>
      <c r="W16" s="53" t="s">
        <v>210</v>
      </c>
      <c r="X16" s="64"/>
      <c r="Y16" s="66">
        <f>0.9*(P16*60)+(P16*4*8)+(P16*5)+P16*(0.5*11)</f>
        <v>1614541.5</v>
      </c>
      <c r="Z16" s="83" t="s">
        <v>229</v>
      </c>
      <c r="AA16" s="33"/>
      <c r="AB16" s="33"/>
      <c r="AC16" s="33"/>
    </row>
    <row r="17" spans="1:29" s="33" customFormat="1" ht="167.25" customHeight="1" x14ac:dyDescent="0.3">
      <c r="A17" s="49" t="s">
        <v>181</v>
      </c>
      <c r="B17" s="50" t="s">
        <v>184</v>
      </c>
      <c r="C17" s="51" t="s">
        <v>162</v>
      </c>
      <c r="D17" s="49" t="s">
        <v>43</v>
      </c>
      <c r="E17" s="53"/>
      <c r="F17" s="53" t="s">
        <v>44</v>
      </c>
      <c r="G17" s="53" t="s">
        <v>199</v>
      </c>
      <c r="H17" s="53">
        <v>4.32</v>
      </c>
      <c r="I17" s="53"/>
      <c r="J17" s="53"/>
      <c r="K17" s="53"/>
      <c r="L17" s="53"/>
      <c r="M17" s="53"/>
      <c r="N17" s="54">
        <v>0.25</v>
      </c>
      <c r="O17" s="53"/>
      <c r="P17" s="55">
        <f>12636000/1000</f>
        <v>12636</v>
      </c>
      <c r="Q17" s="49" t="s">
        <v>45</v>
      </c>
      <c r="R17" s="53">
        <v>19</v>
      </c>
      <c r="S17" s="53">
        <v>3</v>
      </c>
      <c r="T17" s="53">
        <f>(19*12)+3</f>
        <v>231</v>
      </c>
      <c r="U17" s="53" t="s">
        <v>175</v>
      </c>
      <c r="V17" s="52" t="s">
        <v>34</v>
      </c>
      <c r="W17" s="53"/>
      <c r="X17" s="53" t="s">
        <v>210</v>
      </c>
      <c r="Y17" s="67">
        <f>1014039000/1000</f>
        <v>1014039</v>
      </c>
      <c r="Z17" s="58" t="s">
        <v>221</v>
      </c>
    </row>
    <row r="18" spans="1:29" s="33" customFormat="1" ht="170.25" customHeight="1" x14ac:dyDescent="0.3">
      <c r="A18" s="49" t="s">
        <v>182</v>
      </c>
      <c r="B18" s="50" t="s">
        <v>184</v>
      </c>
      <c r="C18" s="51" t="s">
        <v>160</v>
      </c>
      <c r="D18" s="53"/>
      <c r="E18" s="49" t="s">
        <v>35</v>
      </c>
      <c r="F18" s="53" t="s">
        <v>36</v>
      </c>
      <c r="G18" s="53" t="s">
        <v>188</v>
      </c>
      <c r="H18" s="53">
        <v>4.9800000000000004</v>
      </c>
      <c r="I18" s="49" t="s">
        <v>37</v>
      </c>
      <c r="J18" s="54">
        <v>0.08</v>
      </c>
      <c r="K18" s="53"/>
      <c r="L18" s="53"/>
      <c r="M18" s="53"/>
      <c r="N18" s="54">
        <v>0.25</v>
      </c>
      <c r="O18" s="53"/>
      <c r="P18" s="55">
        <f>17194320/1000</f>
        <v>17194.32</v>
      </c>
      <c r="Q18" s="49" t="s">
        <v>38</v>
      </c>
      <c r="R18" s="53">
        <v>32</v>
      </c>
      <c r="S18" s="53">
        <v>6</v>
      </c>
      <c r="T18" s="53">
        <f>(32*12)+6</f>
        <v>390</v>
      </c>
      <c r="U18" s="53" t="s">
        <v>138</v>
      </c>
      <c r="V18" s="52" t="s">
        <v>33</v>
      </c>
      <c r="W18" s="53" t="s">
        <v>210</v>
      </c>
      <c r="X18" s="53"/>
      <c r="Y18" s="67">
        <f>85971600/1000</f>
        <v>85971.6</v>
      </c>
      <c r="Z18" s="83" t="s">
        <v>218</v>
      </c>
    </row>
    <row r="19" spans="1:29" s="33" customFormat="1" ht="183.75" customHeight="1" x14ac:dyDescent="0.3">
      <c r="A19" s="49" t="s">
        <v>183</v>
      </c>
      <c r="B19" s="50" t="s">
        <v>184</v>
      </c>
      <c r="C19" s="51" t="s">
        <v>161</v>
      </c>
      <c r="D19" s="49" t="s">
        <v>39</v>
      </c>
      <c r="E19" s="53"/>
      <c r="F19" s="53" t="s">
        <v>40</v>
      </c>
      <c r="G19" s="53" t="s">
        <v>200</v>
      </c>
      <c r="H19" s="53">
        <v>4.9800000000000004</v>
      </c>
      <c r="I19" s="49" t="s">
        <v>41</v>
      </c>
      <c r="J19" s="54">
        <v>0.06</v>
      </c>
      <c r="K19" s="53"/>
      <c r="L19" s="53"/>
      <c r="M19" s="53"/>
      <c r="N19" s="54">
        <v>0.25</v>
      </c>
      <c r="O19" s="53"/>
      <c r="P19" s="55">
        <f>16025490/1000</f>
        <v>16025.49</v>
      </c>
      <c r="Q19" s="49" t="s">
        <v>42</v>
      </c>
      <c r="R19" s="53">
        <v>30</v>
      </c>
      <c r="S19" s="53">
        <v>9</v>
      </c>
      <c r="T19" s="53">
        <f>(30*12)+9</f>
        <v>369</v>
      </c>
      <c r="U19" s="53" t="s">
        <v>119</v>
      </c>
      <c r="V19" s="49" t="s">
        <v>34</v>
      </c>
      <c r="W19" s="53" t="s">
        <v>210</v>
      </c>
      <c r="X19" s="53"/>
      <c r="Y19" s="67">
        <v>1386204.885</v>
      </c>
      <c r="Z19" s="83" t="s">
        <v>222</v>
      </c>
    </row>
    <row r="20" spans="1:29" s="35" customFormat="1" ht="189" customHeight="1" x14ac:dyDescent="0.55000000000000004">
      <c r="A20" s="49" t="s">
        <v>144</v>
      </c>
      <c r="B20" s="50" t="s">
        <v>184</v>
      </c>
      <c r="C20" s="64" t="s">
        <v>163</v>
      </c>
      <c r="D20" s="62" t="s">
        <v>46</v>
      </c>
      <c r="E20" s="59"/>
      <c r="F20" s="53" t="s">
        <v>47</v>
      </c>
      <c r="G20" s="53" t="s">
        <v>189</v>
      </c>
      <c r="H20" s="59">
        <v>4.9800000000000004</v>
      </c>
      <c r="I20" s="59">
        <v>0.3</v>
      </c>
      <c r="J20" s="60">
        <v>0.08</v>
      </c>
      <c r="K20" s="59"/>
      <c r="L20" s="59"/>
      <c r="M20" s="59"/>
      <c r="N20" s="60">
        <v>0.25</v>
      </c>
      <c r="O20" s="59"/>
      <c r="P20" s="65">
        <v>16609.32</v>
      </c>
      <c r="Q20" s="62" t="s">
        <v>48</v>
      </c>
      <c r="R20" s="59">
        <v>32</v>
      </c>
      <c r="S20" s="59">
        <v>9</v>
      </c>
      <c r="T20" s="59">
        <v>393</v>
      </c>
      <c r="U20" s="53" t="s">
        <v>139</v>
      </c>
      <c r="V20" s="62" t="s">
        <v>49</v>
      </c>
      <c r="W20" s="53" t="s">
        <v>210</v>
      </c>
      <c r="X20" s="64"/>
      <c r="Y20" s="66">
        <v>1129433.76</v>
      </c>
      <c r="Z20" s="83" t="s">
        <v>230</v>
      </c>
      <c r="AA20" s="33"/>
      <c r="AB20" s="33"/>
      <c r="AC20" s="33"/>
    </row>
    <row r="21" spans="1:29" s="35" customFormat="1" ht="192" customHeight="1" x14ac:dyDescent="0.55000000000000004">
      <c r="A21" s="49" t="s">
        <v>145</v>
      </c>
      <c r="B21" s="50" t="s">
        <v>184</v>
      </c>
      <c r="C21" s="64" t="s">
        <v>164</v>
      </c>
      <c r="D21" s="68" t="s">
        <v>118</v>
      </c>
      <c r="E21" s="59"/>
      <c r="F21" s="53" t="s">
        <v>47</v>
      </c>
      <c r="G21" s="53" t="s">
        <v>190</v>
      </c>
      <c r="H21" s="59">
        <v>4.9800000000000004</v>
      </c>
      <c r="I21" s="59">
        <v>0.3</v>
      </c>
      <c r="J21" s="59"/>
      <c r="K21" s="59"/>
      <c r="L21" s="59"/>
      <c r="M21" s="59"/>
      <c r="N21" s="60">
        <v>0.25</v>
      </c>
      <c r="O21" s="59"/>
      <c r="P21" s="65">
        <v>15444</v>
      </c>
      <c r="Q21" s="62" t="s">
        <v>50</v>
      </c>
      <c r="R21" s="59">
        <v>27</v>
      </c>
      <c r="S21" s="59">
        <v>5</v>
      </c>
      <c r="T21" s="59">
        <v>329</v>
      </c>
      <c r="U21" s="53" t="s">
        <v>140</v>
      </c>
      <c r="V21" s="62" t="s">
        <v>49</v>
      </c>
      <c r="W21" s="53" t="s">
        <v>210</v>
      </c>
      <c r="X21" s="64"/>
      <c r="Y21" s="66">
        <v>1339767</v>
      </c>
      <c r="Z21" s="83" t="s">
        <v>231</v>
      </c>
      <c r="AA21" s="33"/>
      <c r="AB21" s="33"/>
      <c r="AC21" s="33"/>
    </row>
    <row r="22" spans="1:29" s="35" customFormat="1" ht="192" customHeight="1" x14ac:dyDescent="0.55000000000000004">
      <c r="A22" s="49" t="s">
        <v>146</v>
      </c>
      <c r="B22" s="50" t="s">
        <v>184</v>
      </c>
      <c r="C22" s="64" t="s">
        <v>165</v>
      </c>
      <c r="D22" s="68" t="s">
        <v>53</v>
      </c>
      <c r="E22" s="59"/>
      <c r="F22" s="53" t="s">
        <v>47</v>
      </c>
      <c r="G22" s="53" t="s">
        <v>191</v>
      </c>
      <c r="H22" s="59">
        <v>4.6500000000000004</v>
      </c>
      <c r="I22" s="59">
        <v>0.2</v>
      </c>
      <c r="J22" s="59"/>
      <c r="K22" s="59"/>
      <c r="L22" s="59"/>
      <c r="M22" s="59"/>
      <c r="N22" s="60">
        <v>0.25</v>
      </c>
      <c r="O22" s="59"/>
      <c r="P22" s="65">
        <v>14186.25</v>
      </c>
      <c r="Q22" s="62" t="s">
        <v>51</v>
      </c>
      <c r="R22" s="59">
        <v>28</v>
      </c>
      <c r="S22" s="59">
        <v>0</v>
      </c>
      <c r="T22" s="59">
        <v>336</v>
      </c>
      <c r="U22" s="53" t="s">
        <v>141</v>
      </c>
      <c r="V22" s="62" t="s">
        <v>49</v>
      </c>
      <c r="W22" s="53" t="s">
        <v>210</v>
      </c>
      <c r="X22" s="69"/>
      <c r="Y22" s="67">
        <v>688033.125</v>
      </c>
      <c r="Z22" s="83" t="s">
        <v>230</v>
      </c>
      <c r="AA22" s="33"/>
      <c r="AB22" s="33"/>
      <c r="AC22" s="33"/>
    </row>
    <row r="23" spans="1:29" s="35" customFormat="1" ht="198" customHeight="1" x14ac:dyDescent="0.55000000000000004">
      <c r="A23" s="49" t="s">
        <v>105</v>
      </c>
      <c r="B23" s="50" t="s">
        <v>184</v>
      </c>
      <c r="C23" s="64" t="s">
        <v>223</v>
      </c>
      <c r="D23" s="70"/>
      <c r="E23" s="68" t="s">
        <v>54</v>
      </c>
      <c r="F23" s="53" t="s">
        <v>47</v>
      </c>
      <c r="G23" s="53" t="s">
        <v>176</v>
      </c>
      <c r="H23" s="59">
        <v>4.9800000000000004</v>
      </c>
      <c r="I23" s="59"/>
      <c r="J23" s="59"/>
      <c r="K23" s="59"/>
      <c r="L23" s="59"/>
      <c r="M23" s="59">
        <v>0.2</v>
      </c>
      <c r="N23" s="60">
        <v>0.25</v>
      </c>
      <c r="O23" s="59"/>
      <c r="P23" s="65">
        <v>15034.5</v>
      </c>
      <c r="Q23" s="62" t="s">
        <v>52</v>
      </c>
      <c r="R23" s="59">
        <v>30</v>
      </c>
      <c r="S23" s="59">
        <v>6</v>
      </c>
      <c r="T23" s="59">
        <v>366</v>
      </c>
      <c r="U23" s="53" t="s">
        <v>142</v>
      </c>
      <c r="V23" s="62" t="s">
        <v>49</v>
      </c>
      <c r="W23" s="53" t="s">
        <v>210</v>
      </c>
      <c r="X23" s="69"/>
      <c r="Y23" s="57">
        <v>305896.5</v>
      </c>
      <c r="Z23" s="83" t="s">
        <v>232</v>
      </c>
      <c r="AA23" s="33"/>
      <c r="AB23" s="33"/>
      <c r="AC23" s="33"/>
    </row>
    <row r="24" spans="1:29" s="34" customFormat="1" ht="134.25" customHeight="1" x14ac:dyDescent="0.3">
      <c r="A24" s="49" t="s">
        <v>111</v>
      </c>
      <c r="B24" s="50" t="s">
        <v>185</v>
      </c>
      <c r="C24" s="51" t="s">
        <v>127</v>
      </c>
      <c r="D24" s="71"/>
      <c r="E24" s="52" t="s">
        <v>56</v>
      </c>
      <c r="F24" s="53" t="s">
        <v>55</v>
      </c>
      <c r="G24" s="72" t="s">
        <v>192</v>
      </c>
      <c r="H24" s="59">
        <v>4.32</v>
      </c>
      <c r="I24" s="59"/>
      <c r="J24" s="59"/>
      <c r="K24" s="59"/>
      <c r="L24" s="60">
        <v>0.1</v>
      </c>
      <c r="M24" s="59"/>
      <c r="N24" s="59"/>
      <c r="O24" s="59"/>
      <c r="P24" s="61">
        <v>11119.68</v>
      </c>
      <c r="Q24" s="62" t="s">
        <v>57</v>
      </c>
      <c r="R24" s="59">
        <v>21</v>
      </c>
      <c r="S24" s="59">
        <v>7</v>
      </c>
      <c r="T24" s="59">
        <f>(R24*12)+S24</f>
        <v>259</v>
      </c>
      <c r="U24" s="53" t="s">
        <v>90</v>
      </c>
      <c r="V24" s="62" t="s">
        <v>49</v>
      </c>
      <c r="W24" s="53" t="s">
        <v>210</v>
      </c>
      <c r="X24" s="59"/>
      <c r="Y24" s="73">
        <v>589343.04000000015</v>
      </c>
      <c r="Z24" s="58" t="s">
        <v>233</v>
      </c>
      <c r="AA24" s="33"/>
      <c r="AB24" s="33"/>
      <c r="AC24" s="33"/>
    </row>
    <row r="25" spans="1:29" s="34" customFormat="1" ht="162.75" customHeight="1" x14ac:dyDescent="0.3">
      <c r="A25" s="49" t="s">
        <v>238</v>
      </c>
      <c r="B25" s="50" t="s">
        <v>185</v>
      </c>
      <c r="C25" s="51" t="s">
        <v>128</v>
      </c>
      <c r="D25" s="52" t="s">
        <v>59</v>
      </c>
      <c r="E25" s="71"/>
      <c r="F25" s="53" t="s">
        <v>60</v>
      </c>
      <c r="G25" s="53" t="s">
        <v>177</v>
      </c>
      <c r="H25" s="59">
        <v>4.8899999999999997</v>
      </c>
      <c r="I25" s="59"/>
      <c r="J25" s="60">
        <v>7.0000000000000007E-2</v>
      </c>
      <c r="K25" s="59"/>
      <c r="L25" s="60">
        <v>0.1</v>
      </c>
      <c r="M25" s="59"/>
      <c r="N25" s="59"/>
      <c r="O25" s="59"/>
      <c r="P25" s="61">
        <v>13467.940199999999</v>
      </c>
      <c r="Q25" s="74" t="s">
        <v>61</v>
      </c>
      <c r="R25" s="59">
        <v>35</v>
      </c>
      <c r="S25" s="59">
        <v>0</v>
      </c>
      <c r="T25" s="59">
        <f t="shared" ref="T25:T26" si="0">(R25*12)+S25</f>
        <v>420</v>
      </c>
      <c r="U25" s="53" t="s">
        <v>91</v>
      </c>
      <c r="V25" s="62" t="s">
        <v>49</v>
      </c>
      <c r="W25" s="53" t="s">
        <v>210</v>
      </c>
      <c r="X25" s="59"/>
      <c r="Y25" s="73">
        <v>1272720.3489000001</v>
      </c>
      <c r="Z25" s="83" t="s">
        <v>234</v>
      </c>
      <c r="AA25" s="33"/>
      <c r="AB25" s="33"/>
      <c r="AC25" s="33"/>
    </row>
    <row r="26" spans="1:29" s="34" customFormat="1" ht="147" customHeight="1" x14ac:dyDescent="0.3">
      <c r="A26" s="49" t="s">
        <v>112</v>
      </c>
      <c r="B26" s="50" t="s">
        <v>185</v>
      </c>
      <c r="C26" s="51" t="s">
        <v>129</v>
      </c>
      <c r="D26" s="52" t="s">
        <v>62</v>
      </c>
      <c r="E26" s="71"/>
      <c r="F26" s="53" t="s">
        <v>58</v>
      </c>
      <c r="G26" s="53" t="s">
        <v>193</v>
      </c>
      <c r="H26" s="59">
        <v>4.9800000000000004</v>
      </c>
      <c r="I26" s="59"/>
      <c r="J26" s="60">
        <v>0.08</v>
      </c>
      <c r="K26" s="59"/>
      <c r="L26" s="60">
        <v>0.1</v>
      </c>
      <c r="M26" s="59"/>
      <c r="N26" s="59"/>
      <c r="O26" s="59"/>
      <c r="P26" s="61">
        <v>13844.001600000001</v>
      </c>
      <c r="Q26" s="62" t="s">
        <v>63</v>
      </c>
      <c r="R26" s="59">
        <v>36</v>
      </c>
      <c r="S26" s="59">
        <v>9</v>
      </c>
      <c r="T26" s="59">
        <f t="shared" si="0"/>
        <v>441</v>
      </c>
      <c r="U26" s="53" t="s">
        <v>198</v>
      </c>
      <c r="V26" s="62" t="s">
        <v>49</v>
      </c>
      <c r="W26" s="53" t="s">
        <v>210</v>
      </c>
      <c r="X26" s="59"/>
      <c r="Y26" s="75">
        <v>221504.02559999999</v>
      </c>
      <c r="Z26" s="83" t="s">
        <v>235</v>
      </c>
      <c r="AA26" s="33"/>
      <c r="AB26" s="33"/>
      <c r="AC26" s="33"/>
    </row>
    <row r="27" spans="1:29" s="35" customFormat="1" ht="160.5" customHeight="1" x14ac:dyDescent="0.55000000000000004">
      <c r="A27" s="49" t="s">
        <v>179</v>
      </c>
      <c r="B27" s="50" t="s">
        <v>185</v>
      </c>
      <c r="C27" s="51" t="s">
        <v>166</v>
      </c>
      <c r="D27" s="52" t="s">
        <v>64</v>
      </c>
      <c r="E27" s="71"/>
      <c r="F27" s="53" t="s">
        <v>47</v>
      </c>
      <c r="G27" s="53" t="s">
        <v>194</v>
      </c>
      <c r="H27" s="59">
        <v>4.9800000000000004</v>
      </c>
      <c r="I27" s="76"/>
      <c r="J27" s="77">
        <v>0.06</v>
      </c>
      <c r="K27" s="76"/>
      <c r="L27" s="76"/>
      <c r="M27" s="76"/>
      <c r="N27" s="76"/>
      <c r="O27" s="76"/>
      <c r="P27" s="61">
        <v>12352.392</v>
      </c>
      <c r="Q27" s="52" t="s">
        <v>65</v>
      </c>
      <c r="R27" s="59">
        <v>30</v>
      </c>
      <c r="S27" s="59">
        <v>10</v>
      </c>
      <c r="T27" s="59">
        <v>370</v>
      </c>
      <c r="U27" s="53" t="s">
        <v>121</v>
      </c>
      <c r="V27" s="52" t="s">
        <v>32</v>
      </c>
      <c r="W27" s="53" t="s">
        <v>210</v>
      </c>
      <c r="X27" s="69"/>
      <c r="Y27" s="63">
        <v>1142596.26</v>
      </c>
      <c r="Z27" s="83" t="s">
        <v>224</v>
      </c>
      <c r="AA27" s="33"/>
      <c r="AB27" s="33"/>
      <c r="AC27" s="33"/>
    </row>
    <row r="28" spans="1:29" s="35" customFormat="1" ht="162.75" customHeight="1" x14ac:dyDescent="0.55000000000000004">
      <c r="A28" s="49" t="s">
        <v>237</v>
      </c>
      <c r="B28" s="50" t="s">
        <v>185</v>
      </c>
      <c r="C28" s="51" t="s">
        <v>167</v>
      </c>
      <c r="D28" s="71"/>
      <c r="E28" s="52" t="s">
        <v>66</v>
      </c>
      <c r="F28" s="53" t="s">
        <v>67</v>
      </c>
      <c r="G28" s="53" t="s">
        <v>195</v>
      </c>
      <c r="H28" s="59">
        <v>5.42</v>
      </c>
      <c r="I28" s="59">
        <v>0.5</v>
      </c>
      <c r="J28" s="76"/>
      <c r="K28" s="76"/>
      <c r="L28" s="76"/>
      <c r="M28" s="76"/>
      <c r="N28" s="76"/>
      <c r="O28" s="76"/>
      <c r="P28" s="61">
        <v>13852.8</v>
      </c>
      <c r="Q28" s="52" t="s">
        <v>68</v>
      </c>
      <c r="R28" s="59">
        <v>29</v>
      </c>
      <c r="S28" s="59">
        <v>7</v>
      </c>
      <c r="T28" s="59">
        <v>355</v>
      </c>
      <c r="U28" s="53" t="s">
        <v>120</v>
      </c>
      <c r="V28" s="52" t="s">
        <v>69</v>
      </c>
      <c r="W28" s="53" t="s">
        <v>210</v>
      </c>
      <c r="X28" s="69"/>
      <c r="Y28" s="63">
        <v>671860.8</v>
      </c>
      <c r="Z28" s="83" t="s">
        <v>224</v>
      </c>
      <c r="AA28" s="33"/>
      <c r="AB28" s="33"/>
      <c r="AC28" s="33"/>
    </row>
    <row r="29" spans="1:29" s="35" customFormat="1" ht="168" customHeight="1" x14ac:dyDescent="0.55000000000000004">
      <c r="A29" s="49" t="s">
        <v>147</v>
      </c>
      <c r="B29" s="50" t="s">
        <v>185</v>
      </c>
      <c r="C29" s="51" t="s">
        <v>186</v>
      </c>
      <c r="D29" s="52" t="s">
        <v>70</v>
      </c>
      <c r="E29" s="71"/>
      <c r="F29" s="53" t="s">
        <v>47</v>
      </c>
      <c r="G29" s="53" t="s">
        <v>205</v>
      </c>
      <c r="H29" s="59">
        <v>4.9800000000000004</v>
      </c>
      <c r="I29" s="76"/>
      <c r="J29" s="77">
        <v>7.0000000000000007E-2</v>
      </c>
      <c r="K29" s="76"/>
      <c r="L29" s="76"/>
      <c r="M29" s="76"/>
      <c r="N29" s="76"/>
      <c r="O29" s="76"/>
      <c r="P29" s="61">
        <v>12468.924000000003</v>
      </c>
      <c r="Q29" s="52" t="s">
        <v>68</v>
      </c>
      <c r="R29" s="59">
        <v>29</v>
      </c>
      <c r="S29" s="59">
        <v>8</v>
      </c>
      <c r="T29" s="59">
        <v>356</v>
      </c>
      <c r="U29" s="53" t="s">
        <v>122</v>
      </c>
      <c r="V29" s="52" t="s">
        <v>34</v>
      </c>
      <c r="W29" s="53" t="s">
        <v>210</v>
      </c>
      <c r="X29" s="69"/>
      <c r="Y29" s="63">
        <v>1097265.3120000002</v>
      </c>
      <c r="Z29" s="83" t="s">
        <v>224</v>
      </c>
      <c r="AA29" s="33"/>
      <c r="AB29" s="33"/>
      <c r="AC29" s="33"/>
    </row>
    <row r="30" spans="1:29" s="35" customFormat="1" ht="168" customHeight="1" x14ac:dyDescent="0.55000000000000004">
      <c r="A30" s="49" t="s">
        <v>148</v>
      </c>
      <c r="B30" s="50" t="s">
        <v>185</v>
      </c>
      <c r="C30" s="51" t="s">
        <v>186</v>
      </c>
      <c r="D30" s="52" t="s">
        <v>71</v>
      </c>
      <c r="E30" s="71"/>
      <c r="F30" s="53" t="s">
        <v>47</v>
      </c>
      <c r="G30" s="53" t="s">
        <v>196</v>
      </c>
      <c r="H30" s="59">
        <v>4.9800000000000004</v>
      </c>
      <c r="I30" s="76"/>
      <c r="J30" s="77">
        <v>7.0000000000000007E-2</v>
      </c>
      <c r="K30" s="76"/>
      <c r="L30" s="76"/>
      <c r="M30" s="76"/>
      <c r="N30" s="76"/>
      <c r="O30" s="76"/>
      <c r="P30" s="61">
        <v>12468.924000000003</v>
      </c>
      <c r="Q30" s="52" t="s">
        <v>72</v>
      </c>
      <c r="R30" s="59">
        <v>38</v>
      </c>
      <c r="S30" s="59"/>
      <c r="T30" s="59">
        <v>456</v>
      </c>
      <c r="U30" s="53" t="s">
        <v>123</v>
      </c>
      <c r="V30" s="52" t="s">
        <v>34</v>
      </c>
      <c r="W30" s="53" t="s">
        <v>210</v>
      </c>
      <c r="X30" s="69"/>
      <c r="Y30" s="63">
        <v>1103499.7740000002</v>
      </c>
      <c r="Z30" s="83" t="s">
        <v>225</v>
      </c>
      <c r="AA30" s="33"/>
      <c r="AB30" s="33"/>
      <c r="AC30" s="33"/>
    </row>
    <row r="31" spans="1:29" s="35" customFormat="1" ht="151.5" customHeight="1" x14ac:dyDescent="0.55000000000000004">
      <c r="A31" s="49" t="s">
        <v>149</v>
      </c>
      <c r="B31" s="50" t="s">
        <v>185</v>
      </c>
      <c r="C31" s="51" t="s">
        <v>168</v>
      </c>
      <c r="D31" s="52" t="s">
        <v>73</v>
      </c>
      <c r="E31" s="71"/>
      <c r="F31" s="53" t="s">
        <v>47</v>
      </c>
      <c r="G31" s="53" t="s">
        <v>197</v>
      </c>
      <c r="H31" s="59">
        <v>4.9800000000000004</v>
      </c>
      <c r="I31" s="59"/>
      <c r="J31" s="60">
        <v>0.13</v>
      </c>
      <c r="K31" s="76"/>
      <c r="L31" s="76"/>
      <c r="M31" s="76"/>
      <c r="N31" s="76"/>
      <c r="O31" s="76"/>
      <c r="P31" s="61">
        <v>13168.116000000002</v>
      </c>
      <c r="Q31" s="52" t="s">
        <v>74</v>
      </c>
      <c r="R31" s="59">
        <v>35</v>
      </c>
      <c r="S31" s="59"/>
      <c r="T31" s="59">
        <v>420</v>
      </c>
      <c r="U31" s="53" t="s">
        <v>124</v>
      </c>
      <c r="V31" s="52" t="s">
        <v>32</v>
      </c>
      <c r="W31" s="53" t="s">
        <v>210</v>
      </c>
      <c r="X31" s="69"/>
      <c r="Y31" s="63">
        <v>1106121.7440000002</v>
      </c>
      <c r="Z31" s="83" t="s">
        <v>226</v>
      </c>
      <c r="AA31" s="33"/>
      <c r="AB31" s="33"/>
      <c r="AC31" s="33"/>
    </row>
    <row r="32" spans="1:29" s="35" customFormat="1" ht="149.25" customHeight="1" x14ac:dyDescent="0.55000000000000004">
      <c r="A32" s="49" t="s">
        <v>150</v>
      </c>
      <c r="B32" s="50" t="s">
        <v>185</v>
      </c>
      <c r="C32" s="51" t="s">
        <v>169</v>
      </c>
      <c r="D32" s="52" t="s">
        <v>75</v>
      </c>
      <c r="E32" s="71"/>
      <c r="F32" s="53" t="s">
        <v>47</v>
      </c>
      <c r="G32" s="53" t="s">
        <v>197</v>
      </c>
      <c r="H32" s="59">
        <v>4.9800000000000004</v>
      </c>
      <c r="I32" s="59"/>
      <c r="J32" s="60">
        <v>0.06</v>
      </c>
      <c r="K32" s="76"/>
      <c r="L32" s="76"/>
      <c r="M32" s="76"/>
      <c r="N32" s="76"/>
      <c r="O32" s="76"/>
      <c r="P32" s="61">
        <v>12352.392</v>
      </c>
      <c r="Q32" s="52" t="s">
        <v>76</v>
      </c>
      <c r="R32" s="59">
        <v>30</v>
      </c>
      <c r="S32" s="59">
        <v>10</v>
      </c>
      <c r="T32" s="59">
        <v>370</v>
      </c>
      <c r="U32" s="53" t="s">
        <v>125</v>
      </c>
      <c r="V32" s="52" t="s">
        <v>32</v>
      </c>
      <c r="W32" s="53" t="s">
        <v>210</v>
      </c>
      <c r="X32" s="69"/>
      <c r="Y32" s="63">
        <v>697910.14800000004</v>
      </c>
      <c r="Z32" s="83" t="s">
        <v>227</v>
      </c>
      <c r="AA32" s="33"/>
      <c r="AB32" s="33"/>
      <c r="AC32" s="33"/>
    </row>
    <row r="33" spans="1:29" s="35" customFormat="1" ht="147" customHeight="1" x14ac:dyDescent="0.55000000000000004">
      <c r="A33" s="49" t="s">
        <v>151</v>
      </c>
      <c r="B33" s="50" t="s">
        <v>185</v>
      </c>
      <c r="C33" s="51" t="s">
        <v>170</v>
      </c>
      <c r="D33" s="52" t="s">
        <v>77</v>
      </c>
      <c r="E33" s="71"/>
      <c r="F33" s="53" t="s">
        <v>78</v>
      </c>
      <c r="G33" s="53" t="s">
        <v>197</v>
      </c>
      <c r="H33" s="59">
        <v>4.0599999999999996</v>
      </c>
      <c r="I33" s="59"/>
      <c r="J33" s="60">
        <v>0.14000000000000001</v>
      </c>
      <c r="K33" s="76"/>
      <c r="L33" s="76"/>
      <c r="M33" s="76"/>
      <c r="N33" s="76"/>
      <c r="O33" s="76"/>
      <c r="P33" s="61">
        <v>10830.455999999998</v>
      </c>
      <c r="Q33" s="52" t="s">
        <v>79</v>
      </c>
      <c r="R33" s="59">
        <v>35</v>
      </c>
      <c r="S33" s="59">
        <v>3</v>
      </c>
      <c r="T33" s="59">
        <v>423</v>
      </c>
      <c r="U33" s="53" t="s">
        <v>126</v>
      </c>
      <c r="V33" s="52" t="s">
        <v>32</v>
      </c>
      <c r="W33" s="53" t="s">
        <v>210</v>
      </c>
      <c r="X33" s="69"/>
      <c r="Y33" s="63">
        <v>982863.88199999975</v>
      </c>
      <c r="Z33" s="83" t="s">
        <v>226</v>
      </c>
      <c r="AA33" s="33"/>
      <c r="AB33" s="33"/>
      <c r="AC33" s="33"/>
    </row>
    <row r="34" spans="1:29" s="34" customFormat="1" ht="149.25" customHeight="1" x14ac:dyDescent="0.3">
      <c r="A34" s="49" t="s">
        <v>152</v>
      </c>
      <c r="B34" s="50" t="s">
        <v>185</v>
      </c>
      <c r="C34" s="64" t="s">
        <v>171</v>
      </c>
      <c r="D34" s="52" t="s">
        <v>80</v>
      </c>
      <c r="E34" s="64"/>
      <c r="F34" s="53" t="s">
        <v>81</v>
      </c>
      <c r="G34" s="53" t="s">
        <v>197</v>
      </c>
      <c r="H34" s="59">
        <v>5.76</v>
      </c>
      <c r="I34" s="64"/>
      <c r="J34" s="64"/>
      <c r="K34" s="64"/>
      <c r="L34" s="64"/>
      <c r="M34" s="64"/>
      <c r="N34" s="64"/>
      <c r="O34" s="64"/>
      <c r="P34" s="61">
        <f>H34*2340000/1000</f>
        <v>13478.4</v>
      </c>
      <c r="Q34" s="68" t="s">
        <v>82</v>
      </c>
      <c r="R34" s="59">
        <v>29</v>
      </c>
      <c r="S34" s="59"/>
      <c r="T34" s="59">
        <v>348</v>
      </c>
      <c r="U34" s="53" t="s">
        <v>125</v>
      </c>
      <c r="V34" s="68" t="s">
        <v>32</v>
      </c>
      <c r="W34" s="53" t="s">
        <v>210</v>
      </c>
      <c r="X34" s="64"/>
      <c r="Y34" s="66">
        <v>748051.2</v>
      </c>
      <c r="Z34" s="83" t="s">
        <v>226</v>
      </c>
      <c r="AA34" s="33"/>
      <c r="AB34" s="33"/>
      <c r="AC34" s="33"/>
    </row>
    <row r="35" spans="1:29" s="34" customFormat="1" ht="144" customHeight="1" x14ac:dyDescent="0.3">
      <c r="A35" s="49" t="s">
        <v>153</v>
      </c>
      <c r="B35" s="50" t="s">
        <v>185</v>
      </c>
      <c r="C35" s="64" t="s">
        <v>172</v>
      </c>
      <c r="D35" s="64"/>
      <c r="E35" s="52" t="s">
        <v>83</v>
      </c>
      <c r="F35" s="53" t="s">
        <v>84</v>
      </c>
      <c r="G35" s="53" t="s">
        <v>178</v>
      </c>
      <c r="H35" s="59">
        <v>3.86</v>
      </c>
      <c r="I35" s="64"/>
      <c r="J35" s="64"/>
      <c r="K35" s="64"/>
      <c r="L35" s="64"/>
      <c r="M35" s="64"/>
      <c r="N35" s="64"/>
      <c r="O35" s="64"/>
      <c r="P35" s="61">
        <f t="shared" ref="P35:P36" si="1">H35*2340000/1000</f>
        <v>9032.4</v>
      </c>
      <c r="Q35" s="68" t="s">
        <v>85</v>
      </c>
      <c r="R35" s="59">
        <v>23</v>
      </c>
      <c r="S35" s="59">
        <v>1</v>
      </c>
      <c r="T35" s="59">
        <v>277</v>
      </c>
      <c r="U35" s="53" t="s">
        <v>155</v>
      </c>
      <c r="V35" s="68" t="s">
        <v>32</v>
      </c>
      <c r="W35" s="53" t="s">
        <v>210</v>
      </c>
      <c r="X35" s="64"/>
      <c r="Y35" s="66">
        <v>72259.199999999997</v>
      </c>
      <c r="Z35" s="83" t="s">
        <v>227</v>
      </c>
      <c r="AA35" s="33"/>
      <c r="AB35" s="33"/>
      <c r="AC35" s="33"/>
    </row>
    <row r="36" spans="1:29" s="34" customFormat="1" ht="149.25" customHeight="1" x14ac:dyDescent="0.3">
      <c r="A36" s="49" t="s">
        <v>154</v>
      </c>
      <c r="B36" s="50" t="s">
        <v>185</v>
      </c>
      <c r="C36" s="64" t="s">
        <v>173</v>
      </c>
      <c r="D36" s="64"/>
      <c r="E36" s="68" t="s">
        <v>86</v>
      </c>
      <c r="F36" s="52" t="s">
        <v>87</v>
      </c>
      <c r="G36" s="53" t="s">
        <v>197</v>
      </c>
      <c r="H36" s="59">
        <v>4.6500000000000004</v>
      </c>
      <c r="I36" s="64"/>
      <c r="J36" s="64"/>
      <c r="K36" s="64"/>
      <c r="L36" s="64"/>
      <c r="M36" s="64"/>
      <c r="N36" s="64"/>
      <c r="O36" s="64"/>
      <c r="P36" s="61">
        <f t="shared" si="1"/>
        <v>10881</v>
      </c>
      <c r="Q36" s="62" t="s">
        <v>88</v>
      </c>
      <c r="R36" s="59">
        <v>24</v>
      </c>
      <c r="S36" s="59">
        <v>11</v>
      </c>
      <c r="T36" s="59">
        <v>299</v>
      </c>
      <c r="U36" s="53" t="s">
        <v>156</v>
      </c>
      <c r="V36" s="68" t="s">
        <v>32</v>
      </c>
      <c r="W36" s="53" t="s">
        <v>210</v>
      </c>
      <c r="X36" s="64"/>
      <c r="Y36" s="66">
        <v>1104421.5</v>
      </c>
      <c r="Z36" s="83" t="s">
        <v>227</v>
      </c>
      <c r="AA36" s="33"/>
      <c r="AB36" s="33"/>
      <c r="AC36" s="33"/>
    </row>
    <row r="37" spans="1:29" s="37" customFormat="1" ht="48.75" customHeight="1" x14ac:dyDescent="0.3">
      <c r="A37" s="106" t="s">
        <v>209</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78">
        <f>SUM(Y9:Y36)</f>
        <v>26360178.302500002</v>
      </c>
      <c r="Z37" s="86"/>
      <c r="AA37" s="36"/>
      <c r="AB37" s="36"/>
      <c r="AC37" s="36"/>
    </row>
    <row r="39" spans="1:29" s="18" customFormat="1" ht="52.2" customHeight="1" x14ac:dyDescent="0.9">
      <c r="A39" s="16"/>
      <c r="B39" s="23"/>
      <c r="C39" s="101"/>
      <c r="D39" s="101"/>
      <c r="E39" s="101"/>
      <c r="F39" s="16"/>
      <c r="G39" s="27"/>
      <c r="H39" s="17"/>
      <c r="I39" s="17"/>
      <c r="J39" s="17"/>
      <c r="K39" s="17"/>
      <c r="L39" s="17"/>
      <c r="M39" s="17"/>
      <c r="N39" s="17"/>
      <c r="O39" s="17"/>
      <c r="P39" s="19"/>
      <c r="Q39" s="17"/>
      <c r="R39" s="17"/>
      <c r="S39" s="17"/>
      <c r="T39" s="17"/>
      <c r="U39" s="17"/>
      <c r="V39" s="101"/>
      <c r="W39" s="101"/>
      <c r="X39" s="101"/>
      <c r="Y39" s="101"/>
      <c r="Z39" s="101"/>
    </row>
    <row r="40" spans="1:29" s="8" customFormat="1" ht="25.2" x14ac:dyDescent="0.45">
      <c r="A40" s="6"/>
      <c r="B40" s="24"/>
      <c r="C40" s="13"/>
      <c r="D40" s="7"/>
      <c r="E40" s="7"/>
      <c r="F40" s="6"/>
      <c r="G40" s="28"/>
      <c r="H40" s="7"/>
      <c r="I40" s="7"/>
      <c r="J40" s="7"/>
      <c r="K40" s="7"/>
      <c r="L40" s="7"/>
      <c r="M40" s="7"/>
      <c r="N40" s="7"/>
      <c r="O40" s="7"/>
      <c r="P40" s="20"/>
      <c r="Q40" s="7"/>
      <c r="R40" s="7"/>
      <c r="S40" s="7"/>
      <c r="T40" s="7"/>
      <c r="U40" s="7"/>
      <c r="V40" s="110"/>
      <c r="W40" s="110"/>
      <c r="X40" s="110"/>
      <c r="Y40" s="110"/>
      <c r="Z40" s="110"/>
    </row>
    <row r="41" spans="1:29" s="4" customFormat="1" x14ac:dyDescent="0.5">
      <c r="A41" s="3"/>
      <c r="B41" s="25"/>
      <c r="C41" s="14"/>
      <c r="D41" s="5"/>
      <c r="E41" s="5"/>
      <c r="F41" s="3"/>
      <c r="G41" s="29"/>
      <c r="H41" s="5"/>
      <c r="I41" s="5"/>
      <c r="J41" s="5"/>
      <c r="K41" s="5"/>
      <c r="L41" s="5"/>
      <c r="M41" s="5"/>
      <c r="N41" s="5"/>
      <c r="O41" s="5"/>
      <c r="P41" s="21"/>
      <c r="Q41" s="5"/>
      <c r="R41" s="5"/>
      <c r="S41" s="5"/>
      <c r="T41" s="5"/>
      <c r="U41" s="5"/>
      <c r="V41" s="5"/>
      <c r="W41" s="5"/>
      <c r="Y41" s="31"/>
      <c r="Z41" s="87"/>
    </row>
  </sheetData>
  <mergeCells count="24">
    <mergeCell ref="V40:Z40"/>
    <mergeCell ref="V39:Z39"/>
    <mergeCell ref="V6:V7"/>
    <mergeCell ref="F6:F7"/>
    <mergeCell ref="G6:G7"/>
    <mergeCell ref="C39:E39"/>
    <mergeCell ref="U6:U7"/>
    <mergeCell ref="Y6:Y7"/>
    <mergeCell ref="B6:B7"/>
    <mergeCell ref="A2:F2"/>
    <mergeCell ref="A37:X37"/>
    <mergeCell ref="J3:T3"/>
    <mergeCell ref="J4:T4"/>
    <mergeCell ref="A1:F1"/>
    <mergeCell ref="W6:X6"/>
    <mergeCell ref="D6:E6"/>
    <mergeCell ref="H6:O6"/>
    <mergeCell ref="Z6:Z7"/>
    <mergeCell ref="P6:P7"/>
    <mergeCell ref="Q6:T6"/>
    <mergeCell ref="A6:A7"/>
    <mergeCell ref="C6:C7"/>
    <mergeCell ref="M1:Q1"/>
    <mergeCell ref="M2:Q2"/>
  </mergeCells>
  <pageMargins left="0.2" right="0.2" top="0.35" bottom="0.21" header="0.3" footer="0.2"/>
  <pageSetup paperSize="9" scale="33"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2025-05-06T07:56:35Z</cp:lastPrinted>
  <dcterms:created xsi:type="dcterms:W3CDTF">2025-01-10T07:39:37Z</dcterms:created>
  <dcterms:modified xsi:type="dcterms:W3CDTF">2025-05-18T03:56:55Z</dcterms:modified>
</cp:coreProperties>
</file>