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115" windowHeight="648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xlnm.Print_Titles" localSheetId="0">Sheet1!$6:$9</definedName>
  </definedNames>
  <calcPr calcId="144525"/>
</workbook>
</file>

<file path=xl/calcChain.xml><?xml version="1.0" encoding="utf-8"?>
<calcChain xmlns="http://schemas.openxmlformats.org/spreadsheetml/2006/main">
  <c r="O111" i="1" l="1"/>
  <c r="M111" i="1"/>
  <c r="N111" i="1"/>
  <c r="C111" i="1"/>
  <c r="A111" i="1"/>
  <c r="O110" i="1"/>
  <c r="M110" i="1"/>
  <c r="N110" i="1"/>
  <c r="C110" i="1"/>
  <c r="A110" i="1"/>
  <c r="O109" i="1"/>
  <c r="N109" i="1"/>
  <c r="M109" i="1"/>
  <c r="C109" i="1"/>
  <c r="A109" i="1"/>
  <c r="O108" i="1"/>
  <c r="M108" i="1"/>
  <c r="N108" i="1"/>
  <c r="C108" i="1"/>
  <c r="A108" i="1"/>
  <c r="O107" i="1"/>
  <c r="M107" i="1"/>
  <c r="N107" i="1"/>
  <c r="C107" i="1"/>
  <c r="A107" i="1"/>
  <c r="O106" i="1"/>
  <c r="M106" i="1"/>
  <c r="N106" i="1"/>
  <c r="C106" i="1"/>
  <c r="A106" i="1"/>
  <c r="O105" i="1"/>
  <c r="M105" i="1"/>
  <c r="N105" i="1"/>
  <c r="C105" i="1"/>
  <c r="A105" i="1"/>
  <c r="C104" i="1"/>
  <c r="O103" i="1"/>
  <c r="N103" i="1"/>
  <c r="C103" i="1"/>
  <c r="A103" i="1"/>
  <c r="C102" i="1"/>
  <c r="O101" i="1"/>
  <c r="M101" i="1"/>
  <c r="N101" i="1"/>
  <c r="C101" i="1"/>
  <c r="A101" i="1"/>
  <c r="O100" i="1"/>
  <c r="N100" i="1"/>
  <c r="M100" i="1"/>
  <c r="C100" i="1"/>
  <c r="A100" i="1"/>
  <c r="C99" i="1"/>
  <c r="O98" i="1"/>
  <c r="M98" i="1"/>
  <c r="N98" i="1"/>
  <c r="C98" i="1"/>
  <c r="A98" i="1"/>
  <c r="O97" i="1"/>
  <c r="M97" i="1"/>
  <c r="N97" i="1"/>
  <c r="C97" i="1"/>
  <c r="A97" i="1"/>
  <c r="O96" i="1"/>
  <c r="M96" i="1"/>
  <c r="N96" i="1"/>
  <c r="C96" i="1"/>
  <c r="A96" i="1"/>
  <c r="O95" i="1"/>
  <c r="M95" i="1"/>
  <c r="N95" i="1"/>
  <c r="C95" i="1"/>
  <c r="A95" i="1"/>
  <c r="O94" i="1"/>
  <c r="N94" i="1"/>
  <c r="C94" i="1"/>
  <c r="A94" i="1"/>
  <c r="O93" i="1"/>
  <c r="M93" i="1"/>
  <c r="N93" i="1"/>
  <c r="C93" i="1"/>
  <c r="A93" i="1"/>
  <c r="O92" i="1"/>
  <c r="M92" i="1"/>
  <c r="N92" i="1"/>
  <c r="C92" i="1"/>
  <c r="A92" i="1"/>
  <c r="O91" i="1"/>
  <c r="M91" i="1"/>
  <c r="N91" i="1"/>
  <c r="C91" i="1"/>
  <c r="A91" i="1"/>
  <c r="C90" i="1"/>
  <c r="O89" i="1"/>
  <c r="M89" i="1"/>
  <c r="N89" i="1"/>
  <c r="C89" i="1"/>
  <c r="A89" i="1"/>
  <c r="O88" i="1"/>
  <c r="M88" i="1"/>
  <c r="N88" i="1"/>
  <c r="C88" i="1"/>
  <c r="A88" i="1"/>
  <c r="O87" i="1"/>
  <c r="M87" i="1"/>
  <c r="N87" i="1"/>
  <c r="C87" i="1"/>
  <c r="A87" i="1"/>
  <c r="O86" i="1"/>
  <c r="M86" i="1"/>
  <c r="N86" i="1"/>
  <c r="C86" i="1"/>
  <c r="A86" i="1"/>
  <c r="O85" i="1"/>
  <c r="M85" i="1"/>
  <c r="N85" i="1"/>
  <c r="C85" i="1"/>
  <c r="A85" i="1"/>
  <c r="O84" i="1"/>
  <c r="M84" i="1"/>
  <c r="N84" i="1"/>
  <c r="C84" i="1"/>
  <c r="A84" i="1"/>
  <c r="O83" i="1"/>
  <c r="M83" i="1"/>
  <c r="N83" i="1"/>
  <c r="C83" i="1"/>
  <c r="A83" i="1"/>
  <c r="O82" i="1"/>
  <c r="M82" i="1"/>
  <c r="N82" i="1"/>
  <c r="C82" i="1"/>
  <c r="A82" i="1"/>
  <c r="O81" i="1"/>
  <c r="M81" i="1"/>
  <c r="N81" i="1"/>
  <c r="C81" i="1"/>
  <c r="A81" i="1"/>
  <c r="O80" i="1"/>
  <c r="M80" i="1"/>
  <c r="N80" i="1"/>
  <c r="C80" i="1"/>
  <c r="A80" i="1"/>
  <c r="O79" i="1"/>
  <c r="M79" i="1"/>
  <c r="N79" i="1"/>
  <c r="C79" i="1"/>
  <c r="A79" i="1"/>
  <c r="O78" i="1"/>
  <c r="M78" i="1"/>
  <c r="N78" i="1"/>
  <c r="C78" i="1"/>
  <c r="A78" i="1"/>
  <c r="O77" i="1"/>
  <c r="M77" i="1"/>
  <c r="N77" i="1"/>
  <c r="C77" i="1"/>
  <c r="A77" i="1"/>
  <c r="O76" i="1"/>
  <c r="M76" i="1"/>
  <c r="N76" i="1"/>
  <c r="C76" i="1"/>
  <c r="A76" i="1"/>
  <c r="C75" i="1"/>
  <c r="O74" i="1"/>
  <c r="M74" i="1"/>
  <c r="N74" i="1"/>
  <c r="C74" i="1"/>
  <c r="A74" i="1"/>
  <c r="O73" i="1"/>
  <c r="M73" i="1"/>
  <c r="N73" i="1"/>
  <c r="C73" i="1"/>
  <c r="A73" i="1"/>
  <c r="O72" i="1"/>
  <c r="M72" i="1"/>
  <c r="N72" i="1"/>
  <c r="C72" i="1"/>
  <c r="A72" i="1"/>
  <c r="O71" i="1"/>
  <c r="N71" i="1"/>
  <c r="C71" i="1"/>
  <c r="A71" i="1"/>
  <c r="O70" i="1"/>
  <c r="M70" i="1"/>
  <c r="N70" i="1"/>
  <c r="C70" i="1"/>
  <c r="A70" i="1"/>
  <c r="O69" i="1"/>
  <c r="M69" i="1"/>
  <c r="N69" i="1"/>
  <c r="C69" i="1"/>
  <c r="A69" i="1"/>
  <c r="O68" i="1"/>
  <c r="M68" i="1"/>
  <c r="N68" i="1"/>
  <c r="C68" i="1"/>
  <c r="A68" i="1"/>
  <c r="O67" i="1"/>
  <c r="M67" i="1"/>
  <c r="N67" i="1"/>
  <c r="C67" i="1"/>
  <c r="A67" i="1"/>
  <c r="C66" i="1"/>
  <c r="O65" i="1"/>
  <c r="M65" i="1"/>
  <c r="N65" i="1"/>
  <c r="C65" i="1"/>
  <c r="A65" i="1"/>
  <c r="O64" i="1"/>
  <c r="M64" i="1"/>
  <c r="N64" i="1"/>
  <c r="C64" i="1"/>
  <c r="A64" i="1"/>
  <c r="O63" i="1"/>
  <c r="M63" i="1"/>
  <c r="N63" i="1"/>
  <c r="C63" i="1"/>
  <c r="A63" i="1"/>
  <c r="O62" i="1"/>
  <c r="M62" i="1"/>
  <c r="N62" i="1"/>
  <c r="C62" i="1"/>
  <c r="A62" i="1"/>
  <c r="O61" i="1"/>
  <c r="M61" i="1"/>
  <c r="N61" i="1"/>
  <c r="C61" i="1"/>
  <c r="A61" i="1"/>
  <c r="O60" i="1"/>
  <c r="M60" i="1"/>
  <c r="N60" i="1"/>
  <c r="C60" i="1"/>
  <c r="A60" i="1"/>
  <c r="O59" i="1"/>
  <c r="M59" i="1"/>
  <c r="N59" i="1"/>
  <c r="C59" i="1"/>
  <c r="A59" i="1"/>
  <c r="O58" i="1"/>
  <c r="M58" i="1"/>
  <c r="N58" i="1"/>
  <c r="C58" i="1"/>
  <c r="A58" i="1"/>
  <c r="C57" i="1"/>
  <c r="O56" i="1"/>
  <c r="M56" i="1"/>
  <c r="N56" i="1"/>
  <c r="C56" i="1"/>
  <c r="A56" i="1"/>
  <c r="O55" i="1"/>
  <c r="M55" i="1"/>
  <c r="N55" i="1"/>
  <c r="C55" i="1"/>
  <c r="A55" i="1"/>
  <c r="O54" i="1"/>
  <c r="M54" i="1"/>
  <c r="N54" i="1"/>
  <c r="C54" i="1"/>
  <c r="A54" i="1"/>
  <c r="O53" i="1"/>
  <c r="M53" i="1"/>
  <c r="N53" i="1"/>
  <c r="C53" i="1"/>
  <c r="A53" i="1"/>
  <c r="O52" i="1"/>
  <c r="M52" i="1"/>
  <c r="N52" i="1"/>
  <c r="C52" i="1"/>
  <c r="A52" i="1"/>
  <c r="O51" i="1"/>
  <c r="M51" i="1"/>
  <c r="N51" i="1"/>
  <c r="C51" i="1"/>
  <c r="A51" i="1"/>
  <c r="O50" i="1"/>
  <c r="M50" i="1"/>
  <c r="N50" i="1"/>
  <c r="C50" i="1"/>
  <c r="A50" i="1"/>
  <c r="O49" i="1"/>
  <c r="M49" i="1"/>
  <c r="N49" i="1"/>
  <c r="C49" i="1"/>
  <c r="A49" i="1"/>
  <c r="C48" i="1"/>
  <c r="O47" i="1"/>
  <c r="M47" i="1"/>
  <c r="N47" i="1"/>
  <c r="C47" i="1"/>
  <c r="A47" i="1"/>
  <c r="O46" i="1"/>
  <c r="M46" i="1"/>
  <c r="N46" i="1"/>
  <c r="C46" i="1"/>
  <c r="A46" i="1"/>
  <c r="O45" i="1"/>
  <c r="N45" i="1"/>
  <c r="C45" i="1"/>
  <c r="A45" i="1"/>
  <c r="O44" i="1"/>
  <c r="M44" i="1"/>
  <c r="N44" i="1"/>
  <c r="C44" i="1"/>
  <c r="A44" i="1"/>
  <c r="C43" i="1"/>
  <c r="O42" i="1"/>
  <c r="N42" i="1"/>
  <c r="C42" i="1"/>
  <c r="A42" i="1"/>
  <c r="O41" i="1"/>
  <c r="M41" i="1"/>
  <c r="N41" i="1"/>
  <c r="C41" i="1"/>
  <c r="A41" i="1"/>
  <c r="O40" i="1"/>
  <c r="M40" i="1"/>
  <c r="N40" i="1"/>
  <c r="C40" i="1"/>
  <c r="A40" i="1"/>
  <c r="O39" i="1"/>
  <c r="M39" i="1"/>
  <c r="N39" i="1"/>
  <c r="C39" i="1"/>
  <c r="A39" i="1"/>
  <c r="O38" i="1"/>
  <c r="M38" i="1"/>
  <c r="N38" i="1"/>
  <c r="C38" i="1"/>
  <c r="A38" i="1"/>
  <c r="C37" i="1"/>
  <c r="O36" i="1"/>
  <c r="M36" i="1"/>
  <c r="N36" i="1"/>
  <c r="C36" i="1"/>
  <c r="A36" i="1"/>
  <c r="O35" i="1"/>
  <c r="M35" i="1"/>
  <c r="N35" i="1"/>
  <c r="C35" i="1"/>
  <c r="A35" i="1"/>
  <c r="O34" i="1"/>
  <c r="M34" i="1"/>
  <c r="N34" i="1"/>
  <c r="C34" i="1"/>
  <c r="A34" i="1"/>
  <c r="O33" i="1"/>
  <c r="M33" i="1"/>
  <c r="N33" i="1"/>
  <c r="C33" i="1"/>
  <c r="A33" i="1"/>
  <c r="O32" i="1"/>
  <c r="M32" i="1"/>
  <c r="N32" i="1"/>
  <c r="C32" i="1"/>
  <c r="A32" i="1"/>
  <c r="O31" i="1"/>
  <c r="M31" i="1"/>
  <c r="N31" i="1"/>
  <c r="C31" i="1"/>
  <c r="A31" i="1"/>
  <c r="C30" i="1"/>
  <c r="O29" i="1"/>
  <c r="M29" i="1"/>
  <c r="N29" i="1"/>
  <c r="C29" i="1"/>
  <c r="A29" i="1"/>
  <c r="O28" i="1"/>
  <c r="M28" i="1"/>
  <c r="N28" i="1"/>
  <c r="C28" i="1"/>
  <c r="A28" i="1"/>
  <c r="O27" i="1"/>
  <c r="M27" i="1"/>
  <c r="N27" i="1"/>
  <c r="C27" i="1"/>
  <c r="A27" i="1"/>
  <c r="O26" i="1"/>
  <c r="N26" i="1"/>
  <c r="C26" i="1"/>
  <c r="A26" i="1"/>
  <c r="O25" i="1"/>
  <c r="M25" i="1"/>
  <c r="N25" i="1"/>
  <c r="C25" i="1"/>
  <c r="A25" i="1"/>
  <c r="O24" i="1"/>
  <c r="M24" i="1"/>
  <c r="N24" i="1"/>
  <c r="C24" i="1"/>
  <c r="A24" i="1"/>
  <c r="O23" i="1"/>
  <c r="M23" i="1"/>
  <c r="N23" i="1"/>
  <c r="C23" i="1"/>
  <c r="A23" i="1"/>
  <c r="O22" i="1"/>
  <c r="M22" i="1"/>
  <c r="N22" i="1"/>
  <c r="C22" i="1"/>
  <c r="A22" i="1"/>
  <c r="O21" i="1"/>
  <c r="M21" i="1"/>
  <c r="N21" i="1"/>
  <c r="C21" i="1"/>
  <c r="A21" i="1"/>
  <c r="C20" i="1"/>
  <c r="O19" i="1"/>
  <c r="M19" i="1"/>
  <c r="N19" i="1"/>
  <c r="C19" i="1"/>
  <c r="A19" i="1"/>
  <c r="C18" i="1"/>
  <c r="O17" i="1"/>
  <c r="M17" i="1"/>
  <c r="N17" i="1"/>
  <c r="C17" i="1"/>
  <c r="A17" i="1"/>
  <c r="O16" i="1"/>
  <c r="M16" i="1"/>
  <c r="N16" i="1"/>
  <c r="C16" i="1"/>
  <c r="A16" i="1"/>
  <c r="O15" i="1"/>
  <c r="M15" i="1"/>
  <c r="N15" i="1"/>
  <c r="C15" i="1"/>
  <c r="A15" i="1"/>
  <c r="O14" i="1"/>
  <c r="M14" i="1"/>
  <c r="N14" i="1"/>
  <c r="C14" i="1"/>
  <c r="A14" i="1"/>
  <c r="O13" i="1"/>
  <c r="M13" i="1"/>
  <c r="N13" i="1"/>
  <c r="C13" i="1"/>
  <c r="A13" i="1"/>
  <c r="O12" i="1"/>
  <c r="M12" i="1"/>
  <c r="N12" i="1"/>
  <c r="C12" i="1"/>
  <c r="A12" i="1"/>
  <c r="O11" i="1"/>
  <c r="M11" i="1"/>
  <c r="N11" i="1"/>
  <c r="C11" i="1"/>
  <c r="A11" i="1"/>
  <c r="M26" i="1" l="1"/>
  <c r="M42" i="1" l="1"/>
  <c r="M94" i="1"/>
  <c r="M45" i="1"/>
  <c r="M71" i="1"/>
  <c r="M103" i="1"/>
</calcChain>
</file>

<file path=xl/sharedStrings.xml><?xml version="1.0" encoding="utf-8"?>
<sst xmlns="http://schemas.openxmlformats.org/spreadsheetml/2006/main" count="364" uniqueCount="216">
  <si>
    <t>Số tăng</t>
  </si>
  <si>
    <t>Họ và tên</t>
  </si>
  <si>
    <t>Ngày sinh</t>
  </si>
  <si>
    <t>Giới tính</t>
  </si>
  <si>
    <t>Chức danh</t>
  </si>
  <si>
    <t>Số năm công tác theo quy định (tính đến ngày 01/7/2025)</t>
  </si>
  <si>
    <t>CB, CC chuyển sang NHĐKCT do SX ĐVHC (X)</t>
  </si>
  <si>
    <t>Đang hưởng chế độ hưu trí, mất sức (X)</t>
  </si>
  <si>
    <t xml:space="preserve">Số năm </t>
  </si>
  <si>
    <t>Số tháng</t>
  </si>
  <si>
    <t>I</t>
  </si>
  <si>
    <t>Thị trấn Long Hồ</t>
  </si>
  <si>
    <t>Phan Anh Tuấn</t>
  </si>
  <si>
    <t>20/11/1986</t>
  </si>
  <si>
    <t>Nam</t>
  </si>
  <si>
    <t>Phó Chủ nhiệm Ủy ban kiểm tra Đảng uỷ</t>
  </si>
  <si>
    <t>Nguyễn Tuyết Phương</t>
  </si>
  <si>
    <t>21/06/1986</t>
  </si>
  <si>
    <t>Nữ</t>
  </si>
  <si>
    <t>Phó Chủ tịch Hội liên hiệp Phụ nữ</t>
  </si>
  <si>
    <t>Nguyễn Duy Khánh</t>
  </si>
  <si>
    <t>22/5/1985</t>
  </si>
  <si>
    <t>Phụ trách Nông thôn mới, đô thị văn minh</t>
  </si>
  <si>
    <t>Phan Thị Ngọc Huyền</t>
  </si>
  <si>
    <t>17/8/1989</t>
  </si>
  <si>
    <t>Phụ trách Khối vận</t>
  </si>
  <si>
    <t>Nguyễn Nhựt Hoàng</t>
  </si>
  <si>
    <t>28/8/1991</t>
  </si>
  <si>
    <t>Trần Văn Thảo</t>
  </si>
  <si>
    <t>10/07/1974</t>
  </si>
  <si>
    <t>Phụ trách Tổ chức Đảng uỷ</t>
  </si>
  <si>
    <t>Nguyễn Thị Huỳnh Ngân</t>
  </si>
  <si>
    <t>01/12/1992</t>
  </si>
  <si>
    <t>Phụ trách Văn Phòng - Tuyên giáo Đảng uỷ</t>
  </si>
  <si>
    <t>II</t>
  </si>
  <si>
    <t>Xã Long An</t>
  </si>
  <si>
    <t>Phạm Thị Bé Ba</t>
  </si>
  <si>
    <t>Nữ</t>
  </si>
  <si>
    <t>Phó Chủ nhiệm Ủy ban kiểm tra - Tổ chức Đảng</t>
  </si>
  <si>
    <t>III</t>
  </si>
  <si>
    <t>Xã Long Phước</t>
  </si>
  <si>
    <t>Phùng Thái Tâm</t>
  </si>
  <si>
    <t>06/10/1998</t>
  </si>
  <si>
    <t>Phụ trách Công tác truyền thanh; Phó Chủ nhiệm Trung tâm Văn hóa - Thể thao, Trung tâm học tập cộng đồng</t>
  </si>
  <si>
    <t>Thiều Hà Ngân Thảo</t>
  </si>
  <si>
    <t>08/06/1992</t>
  </si>
  <si>
    <t>Lý Thị Thùy Loan</t>
  </si>
  <si>
    <t>21/03/1992</t>
  </si>
  <si>
    <t>Trần Thanh Thanh Nga</t>
  </si>
  <si>
    <t>08/02/1992</t>
  </si>
  <si>
    <t>Văn phòng Đảng ủy - Tuyên giáo</t>
  </si>
  <si>
    <t>Trần Phương Bình</t>
  </si>
  <si>
    <t>03/10/1982</t>
  </si>
  <si>
    <t>Biện Thanh Hùng</t>
  </si>
  <si>
    <t>01/09/1965</t>
  </si>
  <si>
    <t>Phó Chủ tịch Hội cựu chiến binh</t>
  </si>
  <si>
    <t>Lê Phạm Hồng Nhung</t>
  </si>
  <si>
    <t>Phó Bí thư Đoàn thanh niên Cộng sản Hồ Chí Minh</t>
  </si>
  <si>
    <t>Nguyễn Văn Thành</t>
  </si>
  <si>
    <t>03/04/1982</t>
  </si>
  <si>
    <t>Phó Chủ tịch Ủy ban Mặt trận Tổ quốc Việt nam - Khối vận</t>
  </si>
  <si>
    <t>Nguyễn Tuấn Lộc</t>
  </si>
  <si>
    <t>08/04/1993</t>
  </si>
  <si>
    <t>Phó Chủ tịch Hội nông dân</t>
  </si>
  <si>
    <t>IV</t>
  </si>
  <si>
    <t>Xã Phước Hậu</t>
  </si>
  <si>
    <t>Trần Huỳnh Như Nguyệt</t>
  </si>
  <si>
    <t>02/07/1991</t>
  </si>
  <si>
    <t>Phó Chủ tịch Hội liên hiệp Phụ nữ</t>
  </si>
  <si>
    <t>Đoàn Quang Khải</t>
  </si>
  <si>
    <t>04/01/1987</t>
  </si>
  <si>
    <t>Nguyễn Minh Châu</t>
  </si>
  <si>
    <t>04/09/1987</t>
  </si>
  <si>
    <t>Thái Hà Phương Uyên</t>
  </si>
  <si>
    <t>05/11/2000</t>
  </si>
  <si>
    <t>Đinh Nguyễn Hồng Ngọc</t>
  </si>
  <si>
    <t>07/02/1999</t>
  </si>
  <si>
    <t>Thái Thị Kim Nguyên</t>
  </si>
  <si>
    <t>11/11/1986</t>
  </si>
  <si>
    <t>V</t>
  </si>
  <si>
    <t>Xã Tân Hạnh</t>
  </si>
  <si>
    <t>Lê Thanh Bình</t>
  </si>
  <si>
    <t>Lê Châu Thảnh</t>
  </si>
  <si>
    <t>Nguyễn Thị Như Ngọc</t>
  </si>
  <si>
    <t>Huỳnh Đức Minh</t>
  </si>
  <si>
    <t>Võ Hoàng Thuận</t>
  </si>
  <si>
    <t>VI</t>
  </si>
  <si>
    <t>Xã Lộc Hòa</t>
  </si>
  <si>
    <t>Lư Nguyên Trung</t>
  </si>
  <si>
    <t>02/10/1976</t>
  </si>
  <si>
    <t>Phụ trách nông thôn mới</t>
  </si>
  <si>
    <t>Phan Văn Liêm</t>
  </si>
  <si>
    <t>03/8/1966</t>
  </si>
  <si>
    <t>Phó chủ tịch HCCB</t>
  </si>
  <si>
    <t>Trần Bá Truyền</t>
  </si>
  <si>
    <t>07/10/1993</t>
  </si>
  <si>
    <t>Phan Tri Thanh</t>
  </si>
  <si>
    <t>19/01/1987</t>
  </si>
  <si>
    <t>VII</t>
  </si>
  <si>
    <t>Xã Hòa Phú</t>
  </si>
  <si>
    <t>Hồ Thanh Vũ</t>
  </si>
  <si>
    <t>20/4/1987</t>
  </si>
  <si>
    <t>Phó Chỉ huy trưởng quân sự kiêm phụ trách công tác truyền thanh</t>
  </si>
  <si>
    <t>Trần Thị Minh Thùy</t>
  </si>
  <si>
    <t>16/02/1991</t>
  </si>
  <si>
    <t>Đinh Phạm Kim Ngân</t>
  </si>
  <si>
    <t>06/9/1991</t>
  </si>
  <si>
    <t>Từ Kim Thanh</t>
  </si>
  <si>
    <t>06/8/1991</t>
  </si>
  <si>
    <t xml:space="preserve">Văn phòng Đảng ủy </t>
  </si>
  <si>
    <t>Nguyễn Hoàng Việt</t>
  </si>
  <si>
    <t>02/6/1991</t>
  </si>
  <si>
    <t>Đinh Minh Nhân</t>
  </si>
  <si>
    <t>08/4/1985</t>
  </si>
  <si>
    <t>Nguyễn Vũ Lâm</t>
  </si>
  <si>
    <t>10/6/1989</t>
  </si>
  <si>
    <t>Khối vận</t>
  </si>
  <si>
    <t>Phạm Thị Hồng Cẩm</t>
  </si>
  <si>
    <t>19/12/1986</t>
  </si>
  <si>
    <t>VIII</t>
  </si>
  <si>
    <t>Xã Phú Quới</t>
  </si>
  <si>
    <t>Trần Cẩm Liền</t>
  </si>
  <si>
    <t>Lê Nam Kha</t>
  </si>
  <si>
    <t>Nguyễn Thị Mỹ Linh</t>
  </si>
  <si>
    <t>Cán bộ  Khối vận</t>
  </si>
  <si>
    <t>Lê Tấn Hòa</t>
  </si>
  <si>
    <t>Phó Chỉ huy trưởng Ban Chỉ huy Quân sự</t>
  </si>
  <si>
    <t>Cao Lợi Đây</t>
  </si>
  <si>
    <t>Nguyễn Nhựt Bình</t>
  </si>
  <si>
    <t>Thái Cẩm Giang</t>
  </si>
  <si>
    <t>Lê Bảo Ngân</t>
  </si>
  <si>
    <t>IX</t>
  </si>
  <si>
    <t>Xã Thạnh Quới</t>
  </si>
  <si>
    <t>Trần Thành Được</t>
  </si>
  <si>
    <t>Võ Văn Chiến</t>
  </si>
  <si>
    <t>Nguyễn Hữu Nhơn</t>
  </si>
  <si>
    <t>Lê Nguyễn Anh Thư</t>
  </si>
  <si>
    <t>Trương Văn Long</t>
  </si>
  <si>
    <t>Đào Thị Mai Thanh</t>
  </si>
  <si>
    <t>Phan Bùi Duy Khánh</t>
  </si>
  <si>
    <t>Võ Hữu Vinh</t>
  </si>
  <si>
    <t>X</t>
  </si>
  <si>
    <t>Xã Thanh Đức</t>
  </si>
  <si>
    <t>Hà Thanh Tùng</t>
  </si>
  <si>
    <t>25/4/1989</t>
  </si>
  <si>
    <t>Nguyễn Thị Mỹ Hạnh</t>
  </si>
  <si>
    <t>31/12/1984</t>
  </si>
  <si>
    <t>Hồ Thị Kim Loan</t>
  </si>
  <si>
    <t>11/4/1982</t>
  </si>
  <si>
    <t>Đặng Thị Hồng Liên</t>
  </si>
  <si>
    <t>28/7/1981</t>
  </si>
  <si>
    <t>Phạm Minh Trí</t>
  </si>
  <si>
    <t>26/4/1985</t>
  </si>
  <si>
    <t>Lê Thị Trúc Ly</t>
  </si>
  <si>
    <t>Bùi Thị Hồng Anh</t>
  </si>
  <si>
    <t>Nguyễn Bình Trọng</t>
  </si>
  <si>
    <t>13/11/1988</t>
  </si>
  <si>
    <t>Phan Thị Xuân Mai</t>
  </si>
  <si>
    <t>10/10/1993</t>
  </si>
  <si>
    <t>Nguyễn Minh Tâm</t>
  </si>
  <si>
    <t>Phùng Thanh Tần</t>
  </si>
  <si>
    <t>21/6/1992</t>
  </si>
  <si>
    <t>Nguyễn Thị Hảo</t>
  </si>
  <si>
    <t>Trương Thị Minh Hà</t>
  </si>
  <si>
    <t>Nguyễn Hồng Phượng</t>
  </si>
  <si>
    <t>XI</t>
  </si>
  <si>
    <t>Xã An Bình</t>
  </si>
  <si>
    <t>Nguyễn Nhựt Tường</t>
  </si>
  <si>
    <t>2/8/1980</t>
  </si>
  <si>
    <t>Lê Tuấn Qui</t>
  </si>
  <si>
    <t>14/4/1989</t>
  </si>
  <si>
    <t>Đoàn Ngọc Niệm</t>
  </si>
  <si>
    <t>Nguyễn Văn Ngang</t>
  </si>
  <si>
    <t>Nguyễn Trọng Nhân</t>
  </si>
  <si>
    <t>Trần Tiến Phát</t>
  </si>
  <si>
    <t>16/9/1988</t>
  </si>
  <si>
    <t>Nguyễn Quốc Cường</t>
  </si>
  <si>
    <t>20/02/1994</t>
  </si>
  <si>
    <t>Đặng Thanh Xuân</t>
  </si>
  <si>
    <t>20/4/1994</t>
  </si>
  <si>
    <t>XII</t>
  </si>
  <si>
    <t>Xã Bình Hòa Phước</t>
  </si>
  <si>
    <t>Trần Hoàng Hải</t>
  </si>
  <si>
    <t>Quách Hòa Hiệp</t>
  </si>
  <si>
    <t>XIII</t>
  </si>
  <si>
    <t>Xã Hòa Ninh</t>
  </si>
  <si>
    <t xml:space="preserve">Nguyễn Thị Thúy Hằng </t>
  </si>
  <si>
    <t>XIV</t>
  </si>
  <si>
    <t>Xã Đồng Phú</t>
  </si>
  <si>
    <t>Lê Trí Thọ</t>
  </si>
  <si>
    <t>29/07/1982</t>
  </si>
  <si>
    <t>Phó Chủ tịch UBMTTQVN xã</t>
  </si>
  <si>
    <t>Trần Hoàng Ân</t>
  </si>
  <si>
    <t>12/06/1982</t>
  </si>
  <si>
    <t>Phó Chủ tịch Hội Cựu chiến binh</t>
  </si>
  <si>
    <t>Lê Văn Phúc</t>
  </si>
  <si>
    <t>03/04/1999</t>
  </si>
  <si>
    <t>Phó Chỉ huy trưởng Ban CHQS xã</t>
  </si>
  <si>
    <t>Lê Thị Ngọc Ngân</t>
  </si>
  <si>
    <t>22/09/1983</t>
  </si>
  <si>
    <t>Nguyễn Văn Trường</t>
  </si>
  <si>
    <t>28/06/1975</t>
  </si>
  <si>
    <t>Hà Huỳnh Phong</t>
  </si>
  <si>
    <t>15/09/1969</t>
  </si>
  <si>
    <t>Phó Chủ tịch Hội Nông dân</t>
  </si>
  <si>
    <t>Bạch Thị Mỹ Hồng</t>
  </si>
  <si>
    <t>15/12/1988</t>
  </si>
  <si>
    <t>Phó Chủ tịch Hội Phụ nữ xã</t>
  </si>
  <si>
    <t>Thời điểm
 nghỉ việc</t>
  </si>
  <si>
    <t>Mức lương/ phụ cấp</t>
  </si>
  <si>
    <t>TT</t>
  </si>
  <si>
    <t xml:space="preserve">ỦY BAN NHÂN DÂN </t>
  </si>
  <si>
    <t>TỈNH VĨNH LONG</t>
  </si>
  <si>
    <t>CỘNG HÒA XÃ HỘI CHỦ NGHĨA VIỆT NAM</t>
  </si>
  <si>
    <t>Độc lập - Tự do - Hạnh phúc</t>
  </si>
  <si>
    <r>
      <rPr>
        <b/>
        <sz val="14"/>
        <color theme="1"/>
        <rFont val="Times New Roman"/>
        <family val="1"/>
      </rPr>
      <t xml:space="preserve">DANH SÁCH THỰC HIỆN TINH GIẢN BIÊN CHẾ THEO NGHỊ ĐỊNH SỐ 154/2025/NĐ-CP NGÀY 15/6/2025
 ĐỐI VỚI NGƯỜI HOẠT ĐỘNG KHÔNG CHUYÊN TRÁCH Ở CẤP XÃ 
CỦA ỦY BAN NHÂN DÂN HUYỆN LONG HỒ </t>
    </r>
    <r>
      <rPr>
        <sz val="14"/>
        <color theme="1"/>
        <rFont val="Times New Roman"/>
        <family val="1"/>
      </rPr>
      <t xml:space="preserve">
</t>
    </r>
    <r>
      <rPr>
        <i/>
        <sz val="14"/>
        <color theme="1"/>
        <rFont val="Times New Roman"/>
        <family val="1"/>
      </rPr>
      <t>(Kèm theo Quyết định số 1466/QĐ-UBND ngày 30 tháng 6 năm 2025 của Chủ tịch Ủy ban nhân dân tỉnh)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</si>
</sst>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Cambria"/>
      <family val="1"/>
      <scheme val="major"/>
    </font>
    <font>
      <sz val="13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sz val="8"/>
      <color theme="1"/>
      <name val="Cambria"/>
      <family val="1"/>
      <scheme val="major"/>
    </font>
    <font>
      <b/>
      <sz val="12"/>
      <name val="Times New Roman"/>
      <family val="1"/>
    </font>
    <font>
      <sz val="14"/>
      <color theme="1"/>
      <name val="Times New Roman"/>
      <family val="1"/>
    </font>
    <font>
      <sz val="12"/>
      <name val=".VnTime"/>
      <family val="2"/>
    </font>
    <font>
      <i/>
      <sz val="14"/>
      <color theme="1"/>
      <name val="Times New Roman"/>
      <family val="1"/>
    </font>
    <font>
      <b/>
      <i/>
      <sz val="12"/>
      <name val="Times New Roman"/>
      <family val="1"/>
    </font>
    <font>
      <sz val="8"/>
      <color theme="1"/>
      <name val="Times New Roman"/>
      <family val="1"/>
    </font>
    <font>
      <sz val="12"/>
      <name val="Times New Roman"/>
      <family val="1"/>
    </font>
    <font>
      <sz val="10"/>
      <name val=".VnTime"/>
      <family val="2"/>
    </font>
    <font>
      <sz val="13"/>
      <name val="Cambria"/>
      <family val="1"/>
      <scheme val="major"/>
    </font>
    <font>
      <i/>
      <sz val="12"/>
      <name val="Times New Roman"/>
      <family val="1"/>
    </font>
    <font>
      <sz val="13"/>
      <color rgb="FFFF0000"/>
      <name val="Cambria"/>
      <family val="1"/>
      <scheme val="major"/>
    </font>
    <font>
      <b/>
      <sz val="12"/>
      <color theme="1"/>
      <name val="Times New Roman"/>
      <family val="1"/>
    </font>
    <font>
      <sz val="12"/>
      <name val="Cambria"/>
      <family val="1"/>
      <scheme val="major"/>
    </font>
    <font>
      <sz val="8"/>
      <name val="Cambria"/>
      <family val="1"/>
      <scheme val="major"/>
    </font>
    <font>
      <sz val="8"/>
      <name val="Times New Roman"/>
      <family val="1"/>
    </font>
    <font>
      <b/>
      <sz val="13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9" fillId="0" borderId="0"/>
    <xf numFmtId="0" fontId="14" fillId="0" borderId="0">
      <alignment vertical="top"/>
    </xf>
    <xf numFmtId="0" fontId="1" fillId="0" borderId="0"/>
  </cellStyleXfs>
  <cellXfs count="81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/>
    <xf numFmtId="0" fontId="6" fillId="0" borderId="0" xfId="0" applyFont="1"/>
    <xf numFmtId="0" fontId="7" fillId="0" borderId="0" xfId="0" applyFont="1" applyFill="1" applyAlignment="1">
      <alignment horizontal="center" vertical="center" wrapText="1"/>
    </xf>
    <xf numFmtId="0" fontId="8" fillId="0" borderId="0" xfId="0" applyFont="1"/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/>
    <xf numFmtId="0" fontId="7" fillId="0" borderId="1" xfId="1" applyFont="1" applyFill="1" applyBorder="1" applyAlignment="1">
      <alignment horizontal="left" vertical="center" wrapText="1"/>
    </xf>
    <xf numFmtId="0" fontId="13" fillId="0" borderId="1" xfId="1" quotePrefix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4" fontId="13" fillId="0" borderId="1" xfId="0" quotePrefix="1" applyNumberFormat="1" applyFont="1" applyFill="1" applyBorder="1" applyAlignment="1">
      <alignment horizontal="left" vertical="center" wrapText="1"/>
    </xf>
    <xf numFmtId="4" fontId="13" fillId="0" borderId="1" xfId="0" quotePrefix="1" applyNumberFormat="1" applyFont="1" applyFill="1" applyBorder="1" applyAlignment="1">
      <alignment horizontal="center" vertical="center"/>
    </xf>
    <xf numFmtId="0" fontId="13" fillId="0" borderId="1" xfId="0" quotePrefix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left" vertical="center" wrapText="1"/>
    </xf>
    <xf numFmtId="14" fontId="13" fillId="0" borderId="1" xfId="0" quotePrefix="1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3" fontId="13" fillId="3" borderId="1" xfId="0" quotePrefix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13" fillId="0" borderId="1" xfId="2" applyFont="1" applyFill="1" applyBorder="1" applyAlignment="1">
      <alignment vertical="center" wrapText="1"/>
    </xf>
    <xf numFmtId="3" fontId="13" fillId="3" borderId="2" xfId="0" quotePrefix="1" applyNumberFormat="1" applyFont="1" applyFill="1" applyBorder="1" applyAlignment="1">
      <alignment horizontal="center" vertical="center"/>
    </xf>
    <xf numFmtId="3" fontId="13" fillId="4" borderId="1" xfId="0" quotePrefix="1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wrapText="1"/>
    </xf>
    <xf numFmtId="14" fontId="7" fillId="0" borderId="1" xfId="0" quotePrefix="1" applyNumberFormat="1" applyFont="1" applyFill="1" applyBorder="1" applyAlignment="1">
      <alignment horizontal="center" vertical="center"/>
    </xf>
    <xf numFmtId="14" fontId="7" fillId="0" borderId="1" xfId="0" quotePrefix="1" applyNumberFormat="1" applyFont="1" applyFill="1" applyBorder="1" applyAlignment="1">
      <alignment horizontal="left" vertical="center" wrapText="1"/>
    </xf>
    <xf numFmtId="0" fontId="13" fillId="0" borderId="0" xfId="0" applyFont="1" applyFill="1" applyAlignment="1">
      <alignment wrapText="1"/>
    </xf>
    <xf numFmtId="0" fontId="17" fillId="0" borderId="0" xfId="0" applyFont="1"/>
    <xf numFmtId="0" fontId="13" fillId="0" borderId="1" xfId="0" applyFont="1" applyFill="1" applyBorder="1"/>
    <xf numFmtId="0" fontId="7" fillId="0" borderId="1" xfId="0" applyFont="1" applyFill="1" applyBorder="1" applyAlignment="1">
      <alignment vertical="center" wrapText="1"/>
    </xf>
    <xf numFmtId="14" fontId="13" fillId="0" borderId="1" xfId="0" quotePrefix="1" applyNumberFormat="1" applyFont="1" applyFill="1" applyBorder="1" applyAlignment="1">
      <alignment horizontal="center"/>
    </xf>
    <xf numFmtId="14" fontId="13" fillId="0" borderId="1" xfId="0" quotePrefix="1" applyNumberFormat="1" applyFont="1" applyFill="1" applyBorder="1" applyAlignment="1">
      <alignment horizontal="left" wrapText="1"/>
    </xf>
    <xf numFmtId="0" fontId="15" fillId="0" borderId="0" xfId="0" applyFont="1" applyAlignment="1"/>
    <xf numFmtId="0" fontId="13" fillId="0" borderId="1" xfId="0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164" fontId="5" fillId="0" borderId="0" xfId="0" applyNumberFormat="1" applyFont="1" applyFill="1" applyAlignment="1">
      <alignment vertical="center"/>
    </xf>
    <xf numFmtId="164" fontId="7" fillId="0" borderId="0" xfId="0" applyNumberFormat="1" applyFont="1" applyFill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3" fillId="0" borderId="1" xfId="0" quotePrefix="1" applyNumberFormat="1" applyFont="1" applyFill="1" applyBorder="1" applyAlignment="1">
      <alignment horizontal="left" vertical="center" wrapText="1"/>
    </xf>
    <xf numFmtId="164" fontId="13" fillId="0" borderId="1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Fill="1"/>
    <xf numFmtId="0" fontId="11" fillId="0" borderId="1" xfId="0" applyNumberFormat="1" applyFont="1" applyFill="1" applyBorder="1" applyAlignment="1">
      <alignment horizontal="center" vertical="center" wrapText="1"/>
    </xf>
    <xf numFmtId="164" fontId="13" fillId="0" borderId="1" xfId="1" quotePrefix="1" applyNumberFormat="1" applyFont="1" applyFill="1" applyBorder="1" applyAlignment="1">
      <alignment horizontal="center" vertical="center" wrapText="1"/>
    </xf>
    <xf numFmtId="164" fontId="13" fillId="0" borderId="1" xfId="0" quotePrefix="1" applyNumberFormat="1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164" fontId="16" fillId="0" borderId="1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4" fontId="13" fillId="0" borderId="1" xfId="0" quotePrefix="1" applyNumberFormat="1" applyFont="1" applyFill="1" applyBorder="1" applyAlignment="1">
      <alignment horizontal="center"/>
    </xf>
    <xf numFmtId="164" fontId="13" fillId="0" borderId="1" xfId="3" applyNumberFormat="1" applyFont="1" applyFill="1" applyBorder="1" applyAlignment="1">
      <alignment horizontal="center" vertical="center"/>
    </xf>
    <xf numFmtId="0" fontId="19" fillId="0" borderId="1" xfId="0" applyFont="1" applyFill="1" applyBorder="1"/>
    <xf numFmtId="0" fontId="19" fillId="0" borderId="1" xfId="0" applyFont="1" applyFill="1" applyBorder="1" applyAlignment="1">
      <alignment vertical="center"/>
    </xf>
    <xf numFmtId="0" fontId="20" fillId="0" borderId="0" xfId="0" applyFont="1"/>
    <xf numFmtId="0" fontId="21" fillId="0" borderId="0" xfId="0" applyFont="1"/>
    <xf numFmtId="3" fontId="13" fillId="2" borderId="1" xfId="0" applyNumberFormat="1" applyFont="1" applyFill="1" applyBorder="1" applyAlignment="1">
      <alignment horizontal="center" vertical="center"/>
    </xf>
    <xf numFmtId="0" fontId="15" fillId="0" borderId="0" xfId="0" applyFont="1"/>
    <xf numFmtId="0" fontId="13" fillId="0" borderId="0" xfId="0" applyFont="1" applyFill="1"/>
    <xf numFmtId="0" fontId="7" fillId="0" borderId="0" xfId="0" applyFont="1" applyAlignment="1">
      <alignment vertical="center"/>
    </xf>
    <xf numFmtId="3" fontId="13" fillId="0" borderId="1" xfId="0" quotePrefix="1" applyNumberFormat="1" applyFont="1" applyFill="1" applyBorder="1" applyAlignment="1">
      <alignment horizontal="center" vertical="center"/>
    </xf>
    <xf numFmtId="0" fontId="15" fillId="0" borderId="0" xfId="0" applyFont="1" applyFill="1"/>
    <xf numFmtId="3" fontId="13" fillId="0" borderId="2" xfId="0" quotePrefix="1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64" fontId="7" fillId="0" borderId="2" xfId="0" applyNumberFormat="1" applyFont="1" applyFill="1" applyBorder="1" applyAlignment="1">
      <alignment horizontal="center" vertical="center" wrapText="1"/>
    </xf>
    <xf numFmtId="164" fontId="7" fillId="0" borderId="4" xfId="0" applyNumberFormat="1" applyFont="1" applyFill="1" applyBorder="1" applyAlignment="1">
      <alignment horizontal="center" vertical="center" wrapText="1"/>
    </xf>
    <xf numFmtId="164" fontId="7" fillId="0" borderId="3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</cellXfs>
  <cellStyles count="4">
    <cellStyle name="Normal" xfId="0" builtinId="0"/>
    <cellStyle name="Normal 2" xfId="1"/>
    <cellStyle name="Normal 2 2" xfId="3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10" Type="http://schemas.openxmlformats.org/officeDocument/2006/relationships/externalLink" Target="externalLinks/externalLink7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351693</xdr:colOff>
      <xdr:row>2</xdr:row>
      <xdr:rowOff>1197220</xdr:rowOff>
    </xdr:from>
    <xdr:to>
      <xdr:col>6</xdr:col>
      <xdr:colOff>627918</xdr:colOff>
      <xdr:row>2</xdr:row>
      <xdr:rowOff>1197220</xdr:rowOff>
    </xdr:to>
    <xdr:cxnSp macro="">
      <xdr:nvCxnSpPr>
        <xdr:cNvPr id="7" name="Straight Connector 6"/>
        <xdr:cNvCxnSpPr/>
      </xdr:nvCxnSpPr>
      <xdr:spPr>
        <a:xfrm>
          <a:off x="3692770" y="1746739"/>
          <a:ext cx="2496283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203689</xdr:colOff>
      <xdr:row>1</xdr:row>
      <xdr:rowOff>257908</xdr:rowOff>
    </xdr:from>
    <xdr:to>
      <xdr:col>1</xdr:col>
      <xdr:colOff>776654</xdr:colOff>
      <xdr:row>1</xdr:row>
      <xdr:rowOff>257908</xdr:rowOff>
    </xdr:to>
    <xdr:cxnSp macro="">
      <xdr:nvCxnSpPr>
        <xdr:cNvPr id="3" name="Straight Connector 2"/>
        <xdr:cNvCxnSpPr/>
      </xdr:nvCxnSpPr>
      <xdr:spPr>
        <a:xfrm>
          <a:off x="606670" y="521677"/>
          <a:ext cx="57296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527538</xdr:colOff>
      <xdr:row>1</xdr:row>
      <xdr:rowOff>270363</xdr:rowOff>
    </xdr:from>
    <xdr:to>
      <xdr:col>6</xdr:col>
      <xdr:colOff>410307</xdr:colOff>
      <xdr:row>1</xdr:row>
      <xdr:rowOff>270363</xdr:rowOff>
    </xdr:to>
    <xdr:cxnSp macro="">
      <xdr:nvCxnSpPr>
        <xdr:cNvPr id="5" name="Straight Connector 4"/>
        <xdr:cNvCxnSpPr/>
      </xdr:nvCxnSpPr>
      <xdr:spPr>
        <a:xfrm>
          <a:off x="3868615" y="534132"/>
          <a:ext cx="2102827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ER/Documents/Zalo%20Received%20Files/Mau-xa-NHDKCT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ER/Documents/Zalo%20Received%20Files/Mau-xa-NHDKCT%20(1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ER/Documents/Zalo%20Received%20Files/Mau-xa-NHDKCT%20(2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ER/Documents/Zalo%20Received%20Files/Mau-xa-NHDKCT%20(3)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td8/AppData/Local/Temp/Zalo%20Temp/TempDownloads/DS%20nghi%20viec%20nguoi%20HD%20KCT%20MO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ER/Documents/Zalo%20Received%20Files/DS%20NGUOI%20HDKCT%20XA%20NAM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ER/Documents/Zalo%20Received%20Files/Xa%20Tan%20Hanh%20gui%20PNV%20Danh%20sach%20NHDKC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ER/Documents/Zalo%20Received%20Files/Mau-xa-NHDKCT%20(1)%20(1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ER/Dropbox/2025/Danh%20sach/DS%20nguoi%20HD%20KCT%20nghi%20thang%207%20trinh%20SNV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ER/Documents/Zalo%20Received%20Files/Mau-xa-NHDKCT%201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ER/Documents/Zalo%20Received%20Files/DS%20nguoi%20hoat%20dong%20KCT%20xa%20Thanh%20Quoi%20(sap%20nhap%20xa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ER/Documents/Zalo%20Received%20Files/Ph&#250;%20QU&#7899;i%20(1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ER/Documents/Zalo%20Received%20Files/Mau-xa-NHDKCT%20H&#242;a%20Ph&#250;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"/>
      <sheetName val="MA"/>
      <sheetName val="Tuổi nghỉ hưu 135"/>
    </sheetNames>
    <sheetDataSet>
      <sheetData sheetId="0"/>
      <sheetData sheetId="1"/>
      <sheetData sheetId="2">
        <row r="51">
          <cell r="C51">
            <v>22282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"/>
      <sheetName val="MA"/>
      <sheetName val="Tuổi nghỉ hưu 135"/>
    </sheetNames>
    <sheetDataSet>
      <sheetData sheetId="0"/>
      <sheetData sheetId="1">
        <row r="4">
          <cell r="D4" t="str">
            <v>Phó Chủ nhiệm Ủy ban kiểm tra - Tổ chức Đảng</v>
          </cell>
        </row>
      </sheetData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"/>
      <sheetName val="MA"/>
      <sheetName val="Tuổi nghỉ hưu 135"/>
    </sheetNames>
    <sheetDataSet>
      <sheetData sheetId="0"/>
      <sheetData sheetId="1"/>
      <sheetData sheetId="2">
        <row r="51">
          <cell r="C51">
            <v>22282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xz"/>
      <sheetName val="DS"/>
      <sheetName val="MA"/>
      <sheetName val="Tuổi nghỉ hưu 135"/>
    </sheetNames>
    <sheetDataSet>
      <sheetData sheetId="0"/>
      <sheetData sheetId="1"/>
      <sheetData sheetId="2"/>
      <sheetData sheetId="3">
        <row r="51">
          <cell r="C51">
            <v>22282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ểu số 01"/>
      <sheetName val="Biểu số  02"/>
      <sheetName val="Biểu số 03"/>
      <sheetName val="MA"/>
      <sheetName val="Tuổi nghỉ hưu 135"/>
    </sheetNames>
    <sheetDataSet>
      <sheetData sheetId="0"/>
      <sheetData sheetId="1"/>
      <sheetData sheetId="2"/>
      <sheetData sheetId="3"/>
      <sheetData sheetId="4">
        <row r="51">
          <cell r="C51">
            <v>22282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"/>
      <sheetName val="MA"/>
      <sheetName val="Tuổi nghỉ hưu 135"/>
    </sheetNames>
    <sheetDataSet>
      <sheetData sheetId="0"/>
      <sheetData sheetId="1"/>
      <sheetData sheetId="2">
        <row r="51">
          <cell r="C51">
            <v>22282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"/>
      <sheetName val="MA"/>
      <sheetName val="Tuổi nghỉ hưu 135"/>
    </sheetNames>
    <sheetDataSet>
      <sheetData sheetId="0"/>
      <sheetData sheetId="1"/>
      <sheetData sheetId="2">
        <row r="51">
          <cell r="C51">
            <v>22282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"/>
      <sheetName val="MA"/>
      <sheetName val="Tuổi nghỉ hưu 135"/>
    </sheetNames>
    <sheetDataSet>
      <sheetData sheetId="0" refreshError="1"/>
      <sheetData sheetId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ghỉ"/>
      <sheetName val="không nghỉ"/>
      <sheetName val="MA"/>
      <sheetName val="Tuổi nghỉ hưu 135"/>
    </sheetNames>
    <sheetDataSet>
      <sheetData sheetId="0"/>
      <sheetData sheetId="1"/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"/>
      <sheetName val="MA"/>
      <sheetName val="Tuổi nghỉ hưu 135"/>
    </sheetNames>
    <sheetDataSet>
      <sheetData sheetId="0"/>
      <sheetData sheetId="1"/>
      <sheetData sheetId="2">
        <row r="51">
          <cell r="C51">
            <v>22282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GV"/>
      <sheetName val="DS"/>
      <sheetName val="MA"/>
      <sheetName val="Tuổi nghỉ hưu 135"/>
    </sheetNames>
    <sheetDataSet>
      <sheetData sheetId="0"/>
      <sheetData sheetId="1"/>
      <sheetData sheetId="2"/>
      <sheetData sheetId="3">
        <row r="51">
          <cell r="C51">
            <v>22282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"/>
      <sheetName val="MA"/>
      <sheetName val="Tuổi nghỉ hưu 135"/>
    </sheetNames>
    <sheetDataSet>
      <sheetData sheetId="0" refreshError="1"/>
      <sheetData sheetId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GV"/>
      <sheetName val="DS"/>
      <sheetName val="MA"/>
      <sheetName val="Tuổi nghỉ hưu 135"/>
    </sheetNames>
    <sheetDataSet>
      <sheetData sheetId="0"/>
      <sheetData sheetId="1"/>
      <sheetData sheetId="2"/>
      <sheetData sheetId="3">
        <row r="51">
          <cell r="C51">
            <v>22282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12"/>
  <sheetViews>
    <sheetView tabSelected="1" zoomScaleNormal="100" workbookViewId="0">
      <selection activeCell="A3" sqref="A3:L3"/>
    </sheetView>
  </sheetViews>
  <sheetFormatPr defaultRowHeight="16.5"/>
  <cols>
    <col min="1" max="1" width="6" style="1" customWidth="1"/>
    <col min="2" max="2" width="23.5703125" style="1" customWidth="1"/>
    <col min="3" max="3" width="13.42578125" style="1" hidden="1" customWidth="1"/>
    <col min="4" max="4" width="13" style="2" customWidth="1"/>
    <col min="5" max="5" width="7.42578125" style="1" customWidth="1"/>
    <col min="6" max="6" width="33.28515625" style="1" customWidth="1"/>
    <col min="7" max="7" width="12.42578125" style="49" customWidth="1"/>
    <col min="8" max="8" width="9.28515625" style="1" customWidth="1"/>
    <col min="9" max="9" width="9.28515625" style="3" customWidth="1"/>
    <col min="10" max="10" width="10.140625" style="3" customWidth="1"/>
    <col min="11" max="11" width="11.7109375" style="1" customWidth="1"/>
    <col min="12" max="12" width="9" style="1" customWidth="1"/>
    <col min="13" max="13" width="9.42578125" style="4" hidden="1" customWidth="1"/>
    <col min="14" max="14" width="22.7109375" style="4" hidden="1" customWidth="1"/>
    <col min="15" max="15" width="14.42578125" style="4" hidden="1" customWidth="1"/>
    <col min="16" max="16" width="13.42578125" style="4" hidden="1" customWidth="1"/>
    <col min="17" max="17" width="13.7109375" style="4" hidden="1" customWidth="1"/>
    <col min="18" max="18" width="13.28515625" style="4" hidden="1" customWidth="1"/>
    <col min="19" max="19" width="13.7109375" style="4" hidden="1" customWidth="1"/>
    <col min="20" max="20" width="11.140625" style="4" hidden="1" customWidth="1"/>
    <col min="21" max="21" width="12.28515625" style="4" hidden="1" customWidth="1"/>
    <col min="22" max="22" width="10.42578125" style="4" hidden="1" customWidth="1"/>
    <col min="23" max="23" width="7.42578125" style="4" hidden="1" customWidth="1"/>
    <col min="24" max="24" width="13.5703125" style="4" hidden="1" customWidth="1"/>
    <col min="25" max="25" width="14.140625" style="4" hidden="1" customWidth="1"/>
    <col min="26" max="26" width="11.7109375" style="4" hidden="1" customWidth="1"/>
    <col min="27" max="27" width="10.28515625" style="4" hidden="1" customWidth="1"/>
    <col min="28" max="16384" width="9.140625" style="4"/>
  </cols>
  <sheetData>
    <row r="1" spans="1:24" ht="21" customHeight="1">
      <c r="A1" s="73" t="s">
        <v>211</v>
      </c>
      <c r="B1" s="73"/>
      <c r="E1" s="73" t="s">
        <v>213</v>
      </c>
      <c r="F1" s="73"/>
      <c r="G1" s="73"/>
      <c r="H1" s="73"/>
    </row>
    <row r="2" spans="1:24" ht="22.5" customHeight="1">
      <c r="A2" s="73" t="s">
        <v>212</v>
      </c>
      <c r="B2" s="73"/>
      <c r="E2" s="74" t="s">
        <v>214</v>
      </c>
      <c r="F2" s="73"/>
      <c r="G2" s="73"/>
      <c r="H2" s="73"/>
    </row>
    <row r="3" spans="1:24" ht="107.25" customHeight="1">
      <c r="A3" s="79" t="s">
        <v>215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</row>
    <row r="4" spans="1:24" s="5" customFormat="1" ht="20.25" customHeight="1">
      <c r="A4" s="42"/>
      <c r="B4" s="43"/>
      <c r="C4" s="43"/>
      <c r="D4" s="43"/>
      <c r="E4" s="43"/>
      <c r="F4" s="43"/>
      <c r="G4" s="44"/>
      <c r="H4" s="43"/>
      <c r="I4" s="43"/>
      <c r="J4" s="43"/>
      <c r="K4" s="43"/>
      <c r="L4" s="43"/>
    </row>
    <row r="5" spans="1:24" s="5" customFormat="1" ht="55.5" hidden="1" customHeight="1">
      <c r="A5" s="1"/>
      <c r="B5" s="6"/>
      <c r="C5" s="6"/>
      <c r="D5" s="6"/>
      <c r="E5" s="6"/>
      <c r="F5" s="6"/>
      <c r="G5" s="45"/>
      <c r="H5" s="6"/>
      <c r="I5" s="6"/>
      <c r="J5" s="6"/>
      <c r="K5" s="6"/>
      <c r="L5" s="6"/>
      <c r="U5" s="7" t="s">
        <v>0</v>
      </c>
      <c r="V5" s="7">
        <v>2</v>
      </c>
      <c r="W5" s="7"/>
      <c r="X5" s="7"/>
    </row>
    <row r="6" spans="1:24" s="5" customFormat="1" ht="27.75" customHeight="1">
      <c r="A6" s="75" t="s">
        <v>210</v>
      </c>
      <c r="B6" s="75" t="s">
        <v>1</v>
      </c>
      <c r="C6" s="75" t="s">
        <v>2</v>
      </c>
      <c r="D6" s="75" t="s">
        <v>2</v>
      </c>
      <c r="E6" s="75" t="s">
        <v>3</v>
      </c>
      <c r="F6" s="75" t="s">
        <v>4</v>
      </c>
      <c r="G6" s="76" t="s">
        <v>208</v>
      </c>
      <c r="H6" s="75" t="s">
        <v>209</v>
      </c>
      <c r="I6" s="75" t="s">
        <v>5</v>
      </c>
      <c r="J6" s="75"/>
      <c r="K6" s="75" t="s">
        <v>6</v>
      </c>
      <c r="L6" s="75" t="s">
        <v>7</v>
      </c>
      <c r="M6" s="63"/>
      <c r="N6" s="63"/>
      <c r="O6" s="63"/>
    </row>
    <row r="7" spans="1:24" s="5" customFormat="1" ht="42" customHeight="1">
      <c r="A7" s="75"/>
      <c r="B7" s="75"/>
      <c r="C7" s="75"/>
      <c r="D7" s="75"/>
      <c r="E7" s="75"/>
      <c r="F7" s="75"/>
      <c r="G7" s="77"/>
      <c r="H7" s="75"/>
      <c r="I7" s="75"/>
      <c r="J7" s="75"/>
      <c r="K7" s="75"/>
      <c r="L7" s="75"/>
      <c r="M7" s="63"/>
      <c r="N7" s="63"/>
      <c r="O7" s="63"/>
    </row>
    <row r="8" spans="1:24" s="5" customFormat="1" ht="44.25" customHeight="1">
      <c r="A8" s="75"/>
      <c r="B8" s="75"/>
      <c r="C8" s="75"/>
      <c r="D8" s="75"/>
      <c r="E8" s="75"/>
      <c r="F8" s="75"/>
      <c r="G8" s="78"/>
      <c r="H8" s="75"/>
      <c r="I8" s="41" t="s">
        <v>8</v>
      </c>
      <c r="J8" s="41" t="s">
        <v>9</v>
      </c>
      <c r="K8" s="75"/>
      <c r="L8" s="75"/>
      <c r="M8" s="63"/>
      <c r="N8" s="63"/>
      <c r="O8" s="63"/>
    </row>
    <row r="9" spans="1:24" s="9" customFormat="1" ht="20.100000000000001" customHeight="1">
      <c r="A9" s="8">
        <v>1</v>
      </c>
      <c r="B9" s="8">
        <v>2</v>
      </c>
      <c r="C9" s="8">
        <v>3</v>
      </c>
      <c r="D9" s="8">
        <v>3</v>
      </c>
      <c r="E9" s="8">
        <v>4</v>
      </c>
      <c r="F9" s="8">
        <v>5</v>
      </c>
      <c r="G9" s="50">
        <v>6</v>
      </c>
      <c r="H9" s="8">
        <v>7</v>
      </c>
      <c r="I9" s="8">
        <v>8</v>
      </c>
      <c r="J9" s="8">
        <v>9</v>
      </c>
      <c r="K9" s="8">
        <v>10</v>
      </c>
      <c r="L9" s="8">
        <v>11</v>
      </c>
      <c r="M9" s="64"/>
      <c r="N9" s="64"/>
      <c r="O9" s="64"/>
    </row>
    <row r="10" spans="1:24" s="5" customFormat="1" ht="15.75">
      <c r="A10" s="41" t="s">
        <v>10</v>
      </c>
      <c r="B10" s="10" t="s">
        <v>11</v>
      </c>
      <c r="C10" s="11"/>
      <c r="D10" s="11"/>
      <c r="E10" s="12"/>
      <c r="F10" s="13"/>
      <c r="G10" s="47"/>
      <c r="H10" s="14"/>
      <c r="I10" s="15"/>
      <c r="J10" s="15"/>
      <c r="K10" s="15"/>
      <c r="L10" s="15"/>
      <c r="M10" s="63"/>
      <c r="N10" s="63"/>
      <c r="O10" s="63"/>
    </row>
    <row r="11" spans="1:24" ht="31.5">
      <c r="A11" s="16">
        <f>SUBTOTAL(3,$F$11:F11)</f>
        <v>1</v>
      </c>
      <c r="B11" s="17" t="s">
        <v>12</v>
      </c>
      <c r="C11" s="18">
        <f>DATE(YEAR(D11),MONTH(D11),1)</f>
        <v>31717</v>
      </c>
      <c r="D11" s="51" t="s">
        <v>13</v>
      </c>
      <c r="E11" s="12" t="s">
        <v>14</v>
      </c>
      <c r="F11" s="19" t="s">
        <v>15</v>
      </c>
      <c r="G11" s="48">
        <v>45839</v>
      </c>
      <c r="H11" s="14">
        <v>1.33</v>
      </c>
      <c r="I11" s="15">
        <v>10</v>
      </c>
      <c r="J11" s="15">
        <v>0</v>
      </c>
      <c r="K11" s="15"/>
      <c r="L11" s="15"/>
      <c r="M11" s="65">
        <f>0.8*H11*2340000*60</f>
        <v>149385600</v>
      </c>
      <c r="N11" s="65" t="e">
        <f>1.5*#REF!*2340000*H11</f>
        <v>#REF!</v>
      </c>
      <c r="O11" s="65">
        <f t="shared" ref="O11:O17" si="0">H11*2340000*3</f>
        <v>9336600</v>
      </c>
    </row>
    <row r="12" spans="1:24">
      <c r="A12" s="16">
        <f>SUBTOTAL(3,$F$11:F12)</f>
        <v>2</v>
      </c>
      <c r="B12" s="17" t="s">
        <v>16</v>
      </c>
      <c r="C12" s="18">
        <f t="shared" ref="C12:C75" si="1">DATE(YEAR(D12),MONTH(D12),1)</f>
        <v>31564</v>
      </c>
      <c r="D12" s="51" t="s">
        <v>17</v>
      </c>
      <c r="E12" s="12" t="s">
        <v>18</v>
      </c>
      <c r="F12" s="19" t="s">
        <v>19</v>
      </c>
      <c r="G12" s="48">
        <v>45839</v>
      </c>
      <c r="H12" s="14">
        <v>1.33</v>
      </c>
      <c r="I12" s="16">
        <v>14</v>
      </c>
      <c r="J12" s="16">
        <v>11</v>
      </c>
      <c r="K12" s="61"/>
      <c r="L12" s="61"/>
      <c r="M12" s="65">
        <f>0.8*H12*2340000*60</f>
        <v>149385600</v>
      </c>
      <c r="N12" s="65" t="e">
        <f>1.5*#REF!*2340000*H12</f>
        <v>#REF!</v>
      </c>
      <c r="O12" s="65">
        <f t="shared" si="0"/>
        <v>9336600</v>
      </c>
    </row>
    <row r="13" spans="1:24" ht="31.5">
      <c r="A13" s="16">
        <f>SUBTOTAL(3,$F$11:F13)</f>
        <v>3</v>
      </c>
      <c r="B13" s="17" t="s">
        <v>20</v>
      </c>
      <c r="C13" s="18">
        <f t="shared" si="1"/>
        <v>31168</v>
      </c>
      <c r="D13" s="51" t="s">
        <v>21</v>
      </c>
      <c r="E13" s="12" t="s">
        <v>14</v>
      </c>
      <c r="F13" s="13" t="s">
        <v>22</v>
      </c>
      <c r="G13" s="48">
        <v>45839</v>
      </c>
      <c r="H13" s="14">
        <v>1.33</v>
      </c>
      <c r="I13" s="16">
        <v>9</v>
      </c>
      <c r="J13" s="16">
        <v>10</v>
      </c>
      <c r="K13" s="61"/>
      <c r="L13" s="61"/>
      <c r="M13" s="65">
        <f>0.8*H13*2340000*60</f>
        <v>149385600</v>
      </c>
      <c r="N13" s="65" t="e">
        <f>1.5*#REF!*2340000*H13</f>
        <v>#REF!</v>
      </c>
      <c r="O13" s="65">
        <f t="shared" si="0"/>
        <v>9336600</v>
      </c>
    </row>
    <row r="14" spans="1:24">
      <c r="A14" s="16">
        <f>SUBTOTAL(3,$F$11:F14)</f>
        <v>4</v>
      </c>
      <c r="B14" s="17" t="s">
        <v>23</v>
      </c>
      <c r="C14" s="18">
        <f t="shared" si="1"/>
        <v>32721</v>
      </c>
      <c r="D14" s="51" t="s">
        <v>24</v>
      </c>
      <c r="E14" s="12" t="s">
        <v>18</v>
      </c>
      <c r="F14" s="19" t="s">
        <v>25</v>
      </c>
      <c r="G14" s="48">
        <v>45839</v>
      </c>
      <c r="H14" s="14">
        <v>1.33</v>
      </c>
      <c r="I14" s="16">
        <v>7</v>
      </c>
      <c r="J14" s="16">
        <v>4</v>
      </c>
      <c r="K14" s="61"/>
      <c r="L14" s="61"/>
      <c r="M14" s="65">
        <f>0.8*H14*2340000*60</f>
        <v>149385600</v>
      </c>
      <c r="N14" s="65" t="e">
        <f>1.5*#REF!*2340000*H14</f>
        <v>#REF!</v>
      </c>
      <c r="O14" s="65">
        <f t="shared" si="0"/>
        <v>9336600</v>
      </c>
    </row>
    <row r="15" spans="1:24" ht="31.5">
      <c r="A15" s="16">
        <f>SUBTOTAL(3,$F$11:F15)</f>
        <v>5</v>
      </c>
      <c r="B15" s="17" t="s">
        <v>26</v>
      </c>
      <c r="C15" s="18">
        <f t="shared" si="1"/>
        <v>33451</v>
      </c>
      <c r="D15" s="51" t="s">
        <v>27</v>
      </c>
      <c r="E15" s="12" t="s">
        <v>14</v>
      </c>
      <c r="F15" s="13" t="s">
        <v>22</v>
      </c>
      <c r="G15" s="48">
        <v>45839</v>
      </c>
      <c r="H15" s="14">
        <v>1.33</v>
      </c>
      <c r="I15" s="16">
        <v>2</v>
      </c>
      <c r="J15" s="16">
        <v>11</v>
      </c>
      <c r="K15" s="61"/>
      <c r="L15" s="61"/>
      <c r="M15" s="20">
        <f>0.8*H15*2340000*(I15*12+J15)</f>
        <v>87141600</v>
      </c>
      <c r="N15" s="20" t="e">
        <f>1.5*#REF!*2340000*H15</f>
        <v>#REF!</v>
      </c>
      <c r="O15" s="20">
        <f t="shared" si="0"/>
        <v>9336600</v>
      </c>
    </row>
    <row r="16" spans="1:24">
      <c r="A16" s="16">
        <f>SUBTOTAL(3,$F$11:F16)</f>
        <v>6</v>
      </c>
      <c r="B16" s="17" t="s">
        <v>28</v>
      </c>
      <c r="C16" s="18">
        <f t="shared" si="1"/>
        <v>27211</v>
      </c>
      <c r="D16" s="51" t="s">
        <v>29</v>
      </c>
      <c r="E16" s="12" t="s">
        <v>14</v>
      </c>
      <c r="F16" s="19" t="s">
        <v>30</v>
      </c>
      <c r="G16" s="48">
        <v>45839</v>
      </c>
      <c r="H16" s="14">
        <v>1.33</v>
      </c>
      <c r="I16" s="16">
        <v>13</v>
      </c>
      <c r="J16" s="16">
        <v>9</v>
      </c>
      <c r="K16" s="61"/>
      <c r="L16" s="61"/>
      <c r="M16" s="65">
        <f>0.8*H16*2340000*60</f>
        <v>149385600</v>
      </c>
      <c r="N16" s="65" t="e">
        <f>1.5*#REF!*2340000*H16</f>
        <v>#REF!</v>
      </c>
      <c r="O16" s="65">
        <f t="shared" si="0"/>
        <v>9336600</v>
      </c>
    </row>
    <row r="17" spans="1:15" ht="31.5">
      <c r="A17" s="16">
        <f>SUBTOTAL(3,$F$11:F17)</f>
        <v>7</v>
      </c>
      <c r="B17" s="17" t="s">
        <v>31</v>
      </c>
      <c r="C17" s="18">
        <f t="shared" si="1"/>
        <v>33939</v>
      </c>
      <c r="D17" s="51" t="s">
        <v>32</v>
      </c>
      <c r="E17" s="12" t="s">
        <v>18</v>
      </c>
      <c r="F17" s="19" t="s">
        <v>33</v>
      </c>
      <c r="G17" s="48">
        <v>45839</v>
      </c>
      <c r="H17" s="14">
        <v>1.33</v>
      </c>
      <c r="I17" s="16">
        <v>14</v>
      </c>
      <c r="J17" s="16">
        <v>4</v>
      </c>
      <c r="K17" s="61"/>
      <c r="L17" s="61"/>
      <c r="M17" s="65">
        <f>0.8*H17*2340000*60</f>
        <v>149385600</v>
      </c>
      <c r="N17" s="65" t="e">
        <f>1.5*#REF!*2340000*H17</f>
        <v>#REF!</v>
      </c>
      <c r="O17" s="65">
        <f t="shared" si="0"/>
        <v>9336600</v>
      </c>
    </row>
    <row r="18" spans="1:15">
      <c r="A18" s="21" t="s">
        <v>34</v>
      </c>
      <c r="B18" s="22" t="s">
        <v>35</v>
      </c>
      <c r="C18" s="18">
        <f t="shared" si="1"/>
        <v>1</v>
      </c>
      <c r="D18" s="46"/>
      <c r="E18" s="8"/>
      <c r="F18" s="8"/>
      <c r="G18" s="48"/>
      <c r="H18" s="14"/>
      <c r="I18" s="16"/>
      <c r="J18" s="16"/>
      <c r="K18" s="61"/>
      <c r="L18" s="61"/>
      <c r="M18" s="66"/>
      <c r="N18" s="66"/>
      <c r="O18" s="66"/>
    </row>
    <row r="19" spans="1:15" ht="31.5">
      <c r="A19" s="16">
        <f>SUBTOTAL(3,$F$11:F19)</f>
        <v>8</v>
      </c>
      <c r="B19" s="19" t="s">
        <v>36</v>
      </c>
      <c r="C19" s="18">
        <f t="shared" si="1"/>
        <v>31444</v>
      </c>
      <c r="D19" s="51">
        <v>31462</v>
      </c>
      <c r="E19" s="12" t="s">
        <v>37</v>
      </c>
      <c r="F19" s="13" t="s">
        <v>38</v>
      </c>
      <c r="G19" s="48">
        <v>45839</v>
      </c>
      <c r="H19" s="14">
        <v>1.33</v>
      </c>
      <c r="I19" s="16">
        <v>14</v>
      </c>
      <c r="J19" s="16">
        <v>11</v>
      </c>
      <c r="K19" s="61"/>
      <c r="L19" s="61"/>
      <c r="M19" s="65">
        <f>0.8*H19*2340000*60</f>
        <v>149385600</v>
      </c>
      <c r="N19" s="65" t="e">
        <f>1.5*#REF!*2340000*H19</f>
        <v>#REF!</v>
      </c>
      <c r="O19" s="65">
        <f>H19*2340000*3</f>
        <v>9336600</v>
      </c>
    </row>
    <row r="20" spans="1:15">
      <c r="A20" s="21" t="s">
        <v>39</v>
      </c>
      <c r="B20" s="22" t="s">
        <v>40</v>
      </c>
      <c r="C20" s="18">
        <f t="shared" si="1"/>
        <v>1</v>
      </c>
      <c r="D20" s="46"/>
      <c r="E20" s="8"/>
      <c r="F20" s="8"/>
      <c r="G20" s="48"/>
      <c r="H20" s="14"/>
      <c r="I20" s="16"/>
      <c r="J20" s="16"/>
      <c r="K20" s="61"/>
      <c r="L20" s="61"/>
      <c r="M20" s="66"/>
      <c r="N20" s="66"/>
      <c r="O20" s="66"/>
    </row>
    <row r="21" spans="1:15" s="70" customFormat="1" ht="78" customHeight="1">
      <c r="A21" s="16">
        <f>SUBTOTAL(3,$F$11:F21)</f>
        <v>9</v>
      </c>
      <c r="B21" s="23" t="s">
        <v>41</v>
      </c>
      <c r="C21" s="18">
        <f t="shared" si="1"/>
        <v>36069</v>
      </c>
      <c r="D21" s="52" t="s">
        <v>42</v>
      </c>
      <c r="E21" s="18" t="s">
        <v>14</v>
      </c>
      <c r="F21" s="13" t="s">
        <v>43</v>
      </c>
      <c r="G21" s="48">
        <v>45839</v>
      </c>
      <c r="H21" s="14">
        <v>1.33</v>
      </c>
      <c r="I21" s="16">
        <v>2</v>
      </c>
      <c r="J21" s="16">
        <v>5</v>
      </c>
      <c r="K21" s="61"/>
      <c r="L21" s="61"/>
      <c r="M21" s="69">
        <f>0.8*H21*2340000*(I21*12+J21)</f>
        <v>72203040</v>
      </c>
      <c r="N21" s="69" t="e">
        <f>1.5*#REF!*2340000*H21</f>
        <v>#REF!</v>
      </c>
      <c r="O21" s="69">
        <f t="shared" ref="O21:O29" si="2">H21*2340000*3</f>
        <v>9336600</v>
      </c>
    </row>
    <row r="22" spans="1:15" s="1" customFormat="1" ht="31.5">
      <c r="A22" s="16">
        <f>SUBTOTAL(3,$F$11:F22)</f>
        <v>10</v>
      </c>
      <c r="B22" s="23" t="s">
        <v>44</v>
      </c>
      <c r="C22" s="18">
        <f t="shared" si="1"/>
        <v>33756</v>
      </c>
      <c r="D22" s="52" t="s">
        <v>45</v>
      </c>
      <c r="E22" s="18" t="s">
        <v>37</v>
      </c>
      <c r="F22" s="13" t="s">
        <v>22</v>
      </c>
      <c r="G22" s="48">
        <v>45839</v>
      </c>
      <c r="H22" s="14">
        <v>1.33</v>
      </c>
      <c r="I22" s="16">
        <v>0</v>
      </c>
      <c r="J22" s="16">
        <v>6</v>
      </c>
      <c r="K22" s="61"/>
      <c r="L22" s="61"/>
      <c r="M22" s="71">
        <f>0.8*H22*2340000*(I22*12+J22)</f>
        <v>14938560</v>
      </c>
      <c r="N22" s="71" t="e">
        <f>1.5*#REF!*2340000*H22</f>
        <v>#REF!</v>
      </c>
      <c r="O22" s="71">
        <f t="shared" si="2"/>
        <v>9336600</v>
      </c>
    </row>
    <row r="23" spans="1:15" s="1" customFormat="1" ht="31.5">
      <c r="A23" s="16">
        <f>SUBTOTAL(3,$F$11:F23)</f>
        <v>11</v>
      </c>
      <c r="B23" s="23" t="s">
        <v>46</v>
      </c>
      <c r="C23" s="18">
        <f t="shared" si="1"/>
        <v>33664</v>
      </c>
      <c r="D23" s="52" t="s">
        <v>47</v>
      </c>
      <c r="E23" s="18" t="s">
        <v>37</v>
      </c>
      <c r="F23" s="13" t="s">
        <v>38</v>
      </c>
      <c r="G23" s="48">
        <v>45839</v>
      </c>
      <c r="H23" s="14">
        <v>1.33</v>
      </c>
      <c r="I23" s="16">
        <v>8</v>
      </c>
      <c r="J23" s="16">
        <v>3</v>
      </c>
      <c r="K23" s="61"/>
      <c r="L23" s="61"/>
      <c r="M23" s="72">
        <f>0.8*H23*2340000*60</f>
        <v>149385600</v>
      </c>
      <c r="N23" s="72" t="e">
        <f>1.5*#REF!*2340000*H23</f>
        <v>#REF!</v>
      </c>
      <c r="O23" s="72">
        <f t="shared" si="2"/>
        <v>9336600</v>
      </c>
    </row>
    <row r="24" spans="1:15" s="1" customFormat="1">
      <c r="A24" s="16">
        <f>SUBTOTAL(3,$F$11:F24)</f>
        <v>12</v>
      </c>
      <c r="B24" s="23" t="s">
        <v>48</v>
      </c>
      <c r="C24" s="18">
        <f t="shared" si="1"/>
        <v>33635</v>
      </c>
      <c r="D24" s="52" t="s">
        <v>49</v>
      </c>
      <c r="E24" s="18" t="s">
        <v>37</v>
      </c>
      <c r="F24" s="13" t="s">
        <v>50</v>
      </c>
      <c r="G24" s="48">
        <v>45839</v>
      </c>
      <c r="H24" s="14">
        <v>1.33</v>
      </c>
      <c r="I24" s="16">
        <v>13</v>
      </c>
      <c r="J24" s="16">
        <v>10</v>
      </c>
      <c r="K24" s="61"/>
      <c r="L24" s="61"/>
      <c r="M24" s="72">
        <f>0.8*H24*2340000*60</f>
        <v>149385600</v>
      </c>
      <c r="N24" s="72" t="e">
        <f>1.5*#REF!*2340000*H24</f>
        <v>#REF!</v>
      </c>
      <c r="O24" s="72">
        <f t="shared" si="2"/>
        <v>9336600</v>
      </c>
    </row>
    <row r="25" spans="1:15" s="1" customFormat="1">
      <c r="A25" s="16">
        <f>SUBTOTAL(3,$F$11:F25)</f>
        <v>13</v>
      </c>
      <c r="B25" s="23" t="s">
        <v>51</v>
      </c>
      <c r="C25" s="18">
        <f t="shared" si="1"/>
        <v>30225</v>
      </c>
      <c r="D25" s="52" t="s">
        <v>52</v>
      </c>
      <c r="E25" s="18" t="s">
        <v>14</v>
      </c>
      <c r="F25" s="13" t="s">
        <v>50</v>
      </c>
      <c r="G25" s="48">
        <v>45839</v>
      </c>
      <c r="H25" s="14">
        <v>1.33</v>
      </c>
      <c r="I25" s="16">
        <v>20</v>
      </c>
      <c r="J25" s="16">
        <v>8</v>
      </c>
      <c r="K25" s="61"/>
      <c r="L25" s="61"/>
      <c r="M25" s="72">
        <f>0.8*H25*2340000*60</f>
        <v>149385600</v>
      </c>
      <c r="N25" s="72" t="e">
        <f>1.5*#REF!*2340000*H25</f>
        <v>#REF!</v>
      </c>
      <c r="O25" s="72">
        <f t="shared" si="2"/>
        <v>9336600</v>
      </c>
    </row>
    <row r="26" spans="1:15" s="1" customFormat="1" ht="33" customHeight="1">
      <c r="A26" s="16">
        <f>SUBTOTAL(3,$F$11:F26)</f>
        <v>14</v>
      </c>
      <c r="B26" s="23" t="s">
        <v>53</v>
      </c>
      <c r="C26" s="18">
        <f t="shared" si="1"/>
        <v>23986</v>
      </c>
      <c r="D26" s="52" t="s">
        <v>54</v>
      </c>
      <c r="E26" s="18" t="s">
        <v>14</v>
      </c>
      <c r="F26" s="13" t="s">
        <v>55</v>
      </c>
      <c r="G26" s="48">
        <v>45839</v>
      </c>
      <c r="H26" s="14">
        <v>1.33</v>
      </c>
      <c r="I26" s="16">
        <v>9</v>
      </c>
      <c r="J26" s="16">
        <v>3</v>
      </c>
      <c r="K26" s="61"/>
      <c r="L26" s="61"/>
      <c r="M26" s="69" t="e">
        <f>0.8*2340000*H26*#REF!</f>
        <v>#REF!</v>
      </c>
      <c r="N26" s="69" t="e">
        <f>1.5*#REF!*2340000*H26</f>
        <v>#REF!</v>
      </c>
      <c r="O26" s="69">
        <f t="shared" si="2"/>
        <v>9336600</v>
      </c>
    </row>
    <row r="27" spans="1:15" s="1" customFormat="1" ht="31.5">
      <c r="A27" s="16">
        <f>SUBTOTAL(3,$F$11:F27)</f>
        <v>15</v>
      </c>
      <c r="B27" s="23" t="s">
        <v>56</v>
      </c>
      <c r="C27" s="18">
        <f t="shared" si="1"/>
        <v>34700</v>
      </c>
      <c r="D27" s="52">
        <v>34722</v>
      </c>
      <c r="E27" s="18" t="s">
        <v>37</v>
      </c>
      <c r="F27" s="13" t="s">
        <v>57</v>
      </c>
      <c r="G27" s="48">
        <v>45839</v>
      </c>
      <c r="H27" s="14">
        <v>1.33</v>
      </c>
      <c r="I27" s="16">
        <v>7</v>
      </c>
      <c r="J27" s="16">
        <v>5</v>
      </c>
      <c r="K27" s="61"/>
      <c r="L27" s="61"/>
      <c r="M27" s="72">
        <f>0.8*H27*2340000*60</f>
        <v>149385600</v>
      </c>
      <c r="N27" s="72" t="e">
        <f>1.5*#REF!*2340000*H27</f>
        <v>#REF!</v>
      </c>
      <c r="O27" s="72">
        <f t="shared" si="2"/>
        <v>9336600</v>
      </c>
    </row>
    <row r="28" spans="1:15" s="1" customFormat="1" ht="31.5">
      <c r="A28" s="16">
        <f>SUBTOTAL(3,$F$11:F28)</f>
        <v>16</v>
      </c>
      <c r="B28" s="23" t="s">
        <v>58</v>
      </c>
      <c r="C28" s="18">
        <f t="shared" si="1"/>
        <v>30042</v>
      </c>
      <c r="D28" s="52" t="s">
        <v>59</v>
      </c>
      <c r="E28" s="18" t="s">
        <v>14</v>
      </c>
      <c r="F28" s="13" t="s">
        <v>60</v>
      </c>
      <c r="G28" s="48">
        <v>45839</v>
      </c>
      <c r="H28" s="14">
        <v>1.33</v>
      </c>
      <c r="I28" s="16">
        <v>12</v>
      </c>
      <c r="J28" s="16">
        <v>1</v>
      </c>
      <c r="K28" s="61"/>
      <c r="L28" s="61"/>
      <c r="M28" s="72">
        <f>0.8*H28*2340000*60</f>
        <v>149385600</v>
      </c>
      <c r="N28" s="72" t="e">
        <f>1.5*#REF!*2340000*H28</f>
        <v>#REF!</v>
      </c>
      <c r="O28" s="72">
        <f t="shared" si="2"/>
        <v>9336600</v>
      </c>
    </row>
    <row r="29" spans="1:15" s="1" customFormat="1">
      <c r="A29" s="16">
        <f>SUBTOTAL(3,$F$11:F29)</f>
        <v>17</v>
      </c>
      <c r="B29" s="23" t="s">
        <v>61</v>
      </c>
      <c r="C29" s="18">
        <f t="shared" si="1"/>
        <v>34060</v>
      </c>
      <c r="D29" s="52" t="s">
        <v>62</v>
      </c>
      <c r="E29" s="18" t="s">
        <v>14</v>
      </c>
      <c r="F29" s="13" t="s">
        <v>63</v>
      </c>
      <c r="G29" s="48">
        <v>45839</v>
      </c>
      <c r="H29" s="14">
        <v>1.33</v>
      </c>
      <c r="I29" s="16">
        <v>8</v>
      </c>
      <c r="J29" s="16">
        <v>10</v>
      </c>
      <c r="K29" s="61"/>
      <c r="L29" s="61"/>
      <c r="M29" s="72">
        <f>0.8*H29*2340000*60</f>
        <v>149385600</v>
      </c>
      <c r="N29" s="72" t="e">
        <f>1.5*#REF!*2340000*H29</f>
        <v>#REF!</v>
      </c>
      <c r="O29" s="72">
        <f t="shared" si="2"/>
        <v>9336600</v>
      </c>
    </row>
    <row r="30" spans="1:15">
      <c r="A30" s="21" t="s">
        <v>64</v>
      </c>
      <c r="B30" s="22" t="s">
        <v>65</v>
      </c>
      <c r="C30" s="18">
        <f t="shared" si="1"/>
        <v>1</v>
      </c>
      <c r="D30" s="46"/>
      <c r="E30" s="8"/>
      <c r="F30" s="8"/>
      <c r="G30" s="48"/>
      <c r="H30" s="14"/>
      <c r="I30" s="16"/>
      <c r="J30" s="16"/>
      <c r="K30" s="61"/>
      <c r="L30" s="61"/>
      <c r="M30" s="66"/>
      <c r="N30" s="66"/>
      <c r="O30" s="66"/>
    </row>
    <row r="31" spans="1:15">
      <c r="A31" s="16">
        <f>SUBTOTAL(3,$F$11:F31)</f>
        <v>18</v>
      </c>
      <c r="B31" s="26" t="s">
        <v>66</v>
      </c>
      <c r="C31" s="18">
        <f t="shared" si="1"/>
        <v>33420</v>
      </c>
      <c r="D31" s="52" t="s">
        <v>67</v>
      </c>
      <c r="E31" s="18" t="s">
        <v>37</v>
      </c>
      <c r="F31" s="13" t="s">
        <v>68</v>
      </c>
      <c r="G31" s="48">
        <v>45839</v>
      </c>
      <c r="H31" s="14">
        <v>1.33</v>
      </c>
      <c r="I31" s="16">
        <v>8</v>
      </c>
      <c r="J31" s="16">
        <v>9</v>
      </c>
      <c r="K31" s="61"/>
      <c r="L31" s="61"/>
      <c r="M31" s="65">
        <f>0.8*H31*2340000*60</f>
        <v>149385600</v>
      </c>
      <c r="N31" s="65" t="e">
        <f>1.5*#REF!*2340000*H31</f>
        <v>#REF!</v>
      </c>
      <c r="O31" s="65">
        <f t="shared" ref="O31:O36" si="3">H31*2340000*3</f>
        <v>9336600</v>
      </c>
    </row>
    <row r="32" spans="1:15" ht="30.75" customHeight="1">
      <c r="A32" s="16">
        <f>SUBTOTAL(3,$F$11:F32)</f>
        <v>19</v>
      </c>
      <c r="B32" s="26" t="s">
        <v>69</v>
      </c>
      <c r="C32" s="18">
        <f t="shared" si="1"/>
        <v>31778</v>
      </c>
      <c r="D32" s="52" t="s">
        <v>70</v>
      </c>
      <c r="E32" s="18" t="s">
        <v>14</v>
      </c>
      <c r="F32" s="13" t="s">
        <v>55</v>
      </c>
      <c r="G32" s="48">
        <v>45839</v>
      </c>
      <c r="H32" s="14">
        <v>1.33</v>
      </c>
      <c r="I32" s="16">
        <v>10</v>
      </c>
      <c r="J32" s="16">
        <v>3</v>
      </c>
      <c r="K32" s="61"/>
      <c r="L32" s="61"/>
      <c r="M32" s="65">
        <f>0.8*H32*2340000*60</f>
        <v>149385600</v>
      </c>
      <c r="N32" s="65" t="e">
        <f>1.5*#REF!*2340000*H32</f>
        <v>#REF!</v>
      </c>
      <c r="O32" s="65">
        <f t="shared" si="3"/>
        <v>9336600</v>
      </c>
    </row>
    <row r="33" spans="1:15">
      <c r="A33" s="16">
        <f>SUBTOTAL(3,$F$11:F33)</f>
        <v>20</v>
      </c>
      <c r="B33" s="26" t="s">
        <v>71</v>
      </c>
      <c r="C33" s="18">
        <f t="shared" si="1"/>
        <v>32021</v>
      </c>
      <c r="D33" s="52" t="s">
        <v>72</v>
      </c>
      <c r="E33" s="18" t="s">
        <v>14</v>
      </c>
      <c r="F33" s="13" t="s">
        <v>63</v>
      </c>
      <c r="G33" s="48">
        <v>45839</v>
      </c>
      <c r="H33" s="14">
        <v>1.33</v>
      </c>
      <c r="I33" s="16">
        <v>14</v>
      </c>
      <c r="J33" s="16">
        <v>9</v>
      </c>
      <c r="K33" s="61"/>
      <c r="L33" s="61"/>
      <c r="M33" s="65">
        <f>0.8*H33*2340000*60</f>
        <v>149385600</v>
      </c>
      <c r="N33" s="65" t="e">
        <f>1.5*#REF!*2340000*H33</f>
        <v>#REF!</v>
      </c>
      <c r="O33" s="65">
        <f t="shared" si="3"/>
        <v>9336600</v>
      </c>
    </row>
    <row r="34" spans="1:15" ht="31.5">
      <c r="A34" s="16">
        <f>SUBTOTAL(3,$F$11:F34)</f>
        <v>21</v>
      </c>
      <c r="B34" s="26" t="s">
        <v>73</v>
      </c>
      <c r="C34" s="18">
        <f t="shared" si="1"/>
        <v>36831</v>
      </c>
      <c r="D34" s="52" t="s">
        <v>74</v>
      </c>
      <c r="E34" s="18" t="s">
        <v>37</v>
      </c>
      <c r="F34" s="13" t="s">
        <v>57</v>
      </c>
      <c r="G34" s="48">
        <v>45839</v>
      </c>
      <c r="H34" s="14">
        <v>1.33</v>
      </c>
      <c r="I34" s="16">
        <v>2</v>
      </c>
      <c r="J34" s="16">
        <v>7</v>
      </c>
      <c r="K34" s="61"/>
      <c r="L34" s="61"/>
      <c r="M34" s="24">
        <f>0.8*H34*2340000*(I34*12+J34)</f>
        <v>77182560</v>
      </c>
      <c r="N34" s="24" t="e">
        <f>1.5*#REF!*2340000*H34</f>
        <v>#REF!</v>
      </c>
      <c r="O34" s="24">
        <f t="shared" si="3"/>
        <v>9336600</v>
      </c>
    </row>
    <row r="35" spans="1:15">
      <c r="A35" s="16">
        <f>SUBTOTAL(3,$F$11:F35)</f>
        <v>22</v>
      </c>
      <c r="B35" s="26" t="s">
        <v>75</v>
      </c>
      <c r="C35" s="18">
        <f t="shared" si="1"/>
        <v>36192</v>
      </c>
      <c r="D35" s="52" t="s">
        <v>76</v>
      </c>
      <c r="E35" s="18" t="s">
        <v>37</v>
      </c>
      <c r="F35" s="13" t="s">
        <v>50</v>
      </c>
      <c r="G35" s="48">
        <v>45839</v>
      </c>
      <c r="H35" s="14">
        <v>1.33</v>
      </c>
      <c r="I35" s="16">
        <v>0</v>
      </c>
      <c r="J35" s="16">
        <v>11</v>
      </c>
      <c r="K35" s="61"/>
      <c r="L35" s="61"/>
      <c r="M35" s="24">
        <f>0.8*H35*2340000*(I35*12+J35)</f>
        <v>27387360</v>
      </c>
      <c r="N35" s="24" t="e">
        <f>1.5*#REF!*2340000*H35</f>
        <v>#REF!</v>
      </c>
      <c r="O35" s="24">
        <f t="shared" si="3"/>
        <v>9336600</v>
      </c>
    </row>
    <row r="36" spans="1:15" ht="31.5">
      <c r="A36" s="16">
        <f>SUBTOTAL(3,$F$11:F36)</f>
        <v>23</v>
      </c>
      <c r="B36" s="26" t="s">
        <v>77</v>
      </c>
      <c r="C36" s="18">
        <f t="shared" si="1"/>
        <v>31717</v>
      </c>
      <c r="D36" s="52" t="s">
        <v>78</v>
      </c>
      <c r="E36" s="18" t="s">
        <v>37</v>
      </c>
      <c r="F36" s="13" t="s">
        <v>60</v>
      </c>
      <c r="G36" s="48">
        <v>45839</v>
      </c>
      <c r="H36" s="14">
        <v>1.33</v>
      </c>
      <c r="I36" s="16">
        <v>9</v>
      </c>
      <c r="J36" s="16">
        <v>9</v>
      </c>
      <c r="K36" s="61"/>
      <c r="L36" s="61"/>
      <c r="M36" s="65">
        <f>0.8*H36*2340000*60</f>
        <v>149385600</v>
      </c>
      <c r="N36" s="65" t="e">
        <f>1.5*#REF!*2340000*H36</f>
        <v>#REF!</v>
      </c>
      <c r="O36" s="65">
        <f t="shared" si="3"/>
        <v>9336600</v>
      </c>
    </row>
    <row r="37" spans="1:15">
      <c r="A37" s="21" t="s">
        <v>79</v>
      </c>
      <c r="B37" s="22" t="s">
        <v>80</v>
      </c>
      <c r="C37" s="18">
        <f t="shared" si="1"/>
        <v>1</v>
      </c>
      <c r="D37" s="46"/>
      <c r="E37" s="8"/>
      <c r="F37" s="8"/>
      <c r="G37" s="48"/>
      <c r="H37" s="14"/>
      <c r="I37" s="16"/>
      <c r="J37" s="16"/>
      <c r="K37" s="61"/>
      <c r="L37" s="61"/>
      <c r="M37" s="66"/>
      <c r="N37" s="66"/>
      <c r="O37" s="66"/>
    </row>
    <row r="38" spans="1:15">
      <c r="A38" s="16">
        <f>SUBTOTAL(3,$F$11:F38)</f>
        <v>24</v>
      </c>
      <c r="B38" s="27" t="s">
        <v>81</v>
      </c>
      <c r="C38" s="18">
        <f t="shared" si="1"/>
        <v>28460</v>
      </c>
      <c r="D38" s="53">
        <v>28489</v>
      </c>
      <c r="E38" s="18" t="s">
        <v>14</v>
      </c>
      <c r="F38" s="19" t="s">
        <v>63</v>
      </c>
      <c r="G38" s="48">
        <v>45839</v>
      </c>
      <c r="H38" s="14">
        <v>1.33</v>
      </c>
      <c r="I38" s="16">
        <v>14</v>
      </c>
      <c r="J38" s="16">
        <v>8</v>
      </c>
      <c r="K38" s="61"/>
      <c r="L38" s="61"/>
      <c r="M38" s="65">
        <f>0.8*H38*2340000*60</f>
        <v>149385600</v>
      </c>
      <c r="N38" s="65" t="e">
        <f>1.5*#REF!*2340000*H38</f>
        <v>#REF!</v>
      </c>
      <c r="O38" s="65">
        <f>H38*2340000*3</f>
        <v>9336600</v>
      </c>
    </row>
    <row r="39" spans="1:15">
      <c r="A39" s="16">
        <f>SUBTOTAL(3,$F$11:F39)</f>
        <v>25</v>
      </c>
      <c r="B39" s="27" t="s">
        <v>82</v>
      </c>
      <c r="C39" s="18">
        <f t="shared" si="1"/>
        <v>32295</v>
      </c>
      <c r="D39" s="53">
        <v>32321</v>
      </c>
      <c r="E39" s="18" t="s">
        <v>14</v>
      </c>
      <c r="F39" s="19" t="s">
        <v>50</v>
      </c>
      <c r="G39" s="48">
        <v>45839</v>
      </c>
      <c r="H39" s="14">
        <v>1.33</v>
      </c>
      <c r="I39" s="16">
        <v>7</v>
      </c>
      <c r="J39" s="16">
        <v>11</v>
      </c>
      <c r="K39" s="61"/>
      <c r="L39" s="61"/>
      <c r="M39" s="65">
        <f>0.8*H39*2340000*60</f>
        <v>149385600</v>
      </c>
      <c r="N39" s="65" t="e">
        <f>1.5*#REF!*2340000*H39</f>
        <v>#REF!</v>
      </c>
      <c r="O39" s="65">
        <f>H39*2340000*3</f>
        <v>9336600</v>
      </c>
    </row>
    <row r="40" spans="1:15" ht="31.5">
      <c r="A40" s="16">
        <f>SUBTOTAL(3,$F$11:F40)</f>
        <v>26</v>
      </c>
      <c r="B40" s="28" t="s">
        <v>83</v>
      </c>
      <c r="C40" s="18">
        <f t="shared" si="1"/>
        <v>35400</v>
      </c>
      <c r="D40" s="53">
        <v>35425</v>
      </c>
      <c r="E40" s="18" t="s">
        <v>37</v>
      </c>
      <c r="F40" s="13" t="s">
        <v>22</v>
      </c>
      <c r="G40" s="48">
        <v>45839</v>
      </c>
      <c r="H40" s="14">
        <v>1.33</v>
      </c>
      <c r="I40" s="16">
        <v>2</v>
      </c>
      <c r="J40" s="16">
        <v>10</v>
      </c>
      <c r="K40" s="61"/>
      <c r="L40" s="61"/>
      <c r="M40" s="24">
        <f>0.8*H40*2340000*(I40*12+J40)</f>
        <v>84651840</v>
      </c>
      <c r="N40" s="24" t="e">
        <f>1.5*#REF!*2340000*H40</f>
        <v>#REF!</v>
      </c>
      <c r="O40" s="24">
        <f>H40*2340000*3</f>
        <v>9336600</v>
      </c>
    </row>
    <row r="41" spans="1:15" ht="73.5" customHeight="1">
      <c r="A41" s="16">
        <f>SUBTOTAL(3,$F$11:F41)</f>
        <v>27</v>
      </c>
      <c r="B41" s="28" t="s">
        <v>84</v>
      </c>
      <c r="C41" s="18">
        <f t="shared" si="1"/>
        <v>30468</v>
      </c>
      <c r="D41" s="53">
        <v>30480</v>
      </c>
      <c r="E41" s="18" t="s">
        <v>14</v>
      </c>
      <c r="F41" s="13" t="s">
        <v>43</v>
      </c>
      <c r="G41" s="48">
        <v>45839</v>
      </c>
      <c r="H41" s="14">
        <v>1.33</v>
      </c>
      <c r="I41" s="16">
        <v>13</v>
      </c>
      <c r="J41" s="16">
        <v>3</v>
      </c>
      <c r="K41" s="61"/>
      <c r="L41" s="61"/>
      <c r="M41" s="65">
        <f>0.8*H41*2340000*60</f>
        <v>149385600</v>
      </c>
      <c r="N41" s="65" t="e">
        <f>1.5*#REF!*2340000*H41</f>
        <v>#REF!</v>
      </c>
      <c r="O41" s="65">
        <f>H41*2340000*3</f>
        <v>9336600</v>
      </c>
    </row>
    <row r="42" spans="1:15" ht="30.75" customHeight="1">
      <c r="A42" s="16">
        <f>SUBTOTAL(3,$F$11:F42)</f>
        <v>28</v>
      </c>
      <c r="B42" s="27" t="s">
        <v>85</v>
      </c>
      <c r="C42" s="18">
        <f t="shared" si="1"/>
        <v>24139</v>
      </c>
      <c r="D42" s="53">
        <v>24153</v>
      </c>
      <c r="E42" s="18" t="s">
        <v>14</v>
      </c>
      <c r="F42" s="13" t="s">
        <v>55</v>
      </c>
      <c r="G42" s="48">
        <v>45839</v>
      </c>
      <c r="H42" s="14">
        <v>1.33</v>
      </c>
      <c r="I42" s="16">
        <v>19</v>
      </c>
      <c r="J42" s="16">
        <v>4</v>
      </c>
      <c r="K42" s="61"/>
      <c r="L42" s="61"/>
      <c r="M42" s="25" t="e">
        <f>0.8*2340000*H42*#REF!</f>
        <v>#REF!</v>
      </c>
      <c r="N42" s="25" t="e">
        <f>1.5*#REF!*2340000*H42</f>
        <v>#REF!</v>
      </c>
      <c r="O42" s="25">
        <f>H42*2340000*3</f>
        <v>9336600</v>
      </c>
    </row>
    <row r="43" spans="1:15">
      <c r="A43" s="21" t="s">
        <v>86</v>
      </c>
      <c r="B43" s="29" t="s">
        <v>87</v>
      </c>
      <c r="C43" s="18">
        <f t="shared" si="1"/>
        <v>1</v>
      </c>
      <c r="D43" s="54"/>
      <c r="E43" s="30"/>
      <c r="F43" s="31"/>
      <c r="G43" s="48"/>
      <c r="H43" s="14"/>
      <c r="I43" s="16"/>
      <c r="J43" s="16"/>
      <c r="K43" s="61"/>
      <c r="L43" s="61"/>
      <c r="M43" s="66"/>
      <c r="N43" s="66"/>
      <c r="O43" s="66"/>
    </row>
    <row r="44" spans="1:15">
      <c r="A44" s="16">
        <f>SUBTOTAL(3,$F$11:F44)</f>
        <v>29</v>
      </c>
      <c r="B44" s="26" t="s">
        <v>88</v>
      </c>
      <c r="C44" s="18">
        <f t="shared" si="1"/>
        <v>28034</v>
      </c>
      <c r="D44" s="52" t="s">
        <v>89</v>
      </c>
      <c r="E44" s="16" t="s">
        <v>14</v>
      </c>
      <c r="F44" s="26" t="s">
        <v>90</v>
      </c>
      <c r="G44" s="48">
        <v>45839</v>
      </c>
      <c r="H44" s="14">
        <v>1.33</v>
      </c>
      <c r="I44" s="16">
        <v>23</v>
      </c>
      <c r="J44" s="16">
        <v>10</v>
      </c>
      <c r="K44" s="61"/>
      <c r="L44" s="61"/>
      <c r="M44" s="65">
        <f>0.8*H44*2340000*60</f>
        <v>149385600</v>
      </c>
      <c r="N44" s="65" t="e">
        <f>1.5*#REF!*2340000*H44</f>
        <v>#REF!</v>
      </c>
      <c r="O44" s="65">
        <f>H44*2340000*3</f>
        <v>9336600</v>
      </c>
    </row>
    <row r="45" spans="1:15">
      <c r="A45" s="16">
        <f>SUBTOTAL(3,$F$11:F45)</f>
        <v>30</v>
      </c>
      <c r="B45" s="26" t="s">
        <v>91</v>
      </c>
      <c r="C45" s="18">
        <f t="shared" si="1"/>
        <v>24320</v>
      </c>
      <c r="D45" s="52" t="s">
        <v>92</v>
      </c>
      <c r="E45" s="16" t="s">
        <v>14</v>
      </c>
      <c r="F45" s="26" t="s">
        <v>93</v>
      </c>
      <c r="G45" s="48">
        <v>45839</v>
      </c>
      <c r="H45" s="14">
        <v>1.33</v>
      </c>
      <c r="I45" s="16">
        <v>37</v>
      </c>
      <c r="J45" s="16">
        <v>0</v>
      </c>
      <c r="K45" s="61"/>
      <c r="L45" s="61"/>
      <c r="M45" s="25" t="e">
        <f>0.8*2340000*H45*#REF!</f>
        <v>#REF!</v>
      </c>
      <c r="N45" s="25" t="e">
        <f>1.5*#REF!*2340000*H45</f>
        <v>#REF!</v>
      </c>
      <c r="O45" s="25">
        <f>H45*2340000*3</f>
        <v>9336600</v>
      </c>
    </row>
    <row r="46" spans="1:15" ht="63">
      <c r="A46" s="16">
        <f>SUBTOTAL(3,$F$11:F46)</f>
        <v>31</v>
      </c>
      <c r="B46" s="26" t="s">
        <v>94</v>
      </c>
      <c r="C46" s="18">
        <f t="shared" si="1"/>
        <v>34243</v>
      </c>
      <c r="D46" s="52" t="s">
        <v>95</v>
      </c>
      <c r="E46" s="16" t="s">
        <v>14</v>
      </c>
      <c r="F46" s="13" t="s">
        <v>43</v>
      </c>
      <c r="G46" s="48">
        <v>45839</v>
      </c>
      <c r="H46" s="14">
        <v>1.33</v>
      </c>
      <c r="I46" s="16">
        <v>2</v>
      </c>
      <c r="J46" s="16">
        <v>1</v>
      </c>
      <c r="K46" s="61"/>
      <c r="L46" s="61"/>
      <c r="M46" s="24">
        <f>0.8*H46*2340000*(I46*12+J46)</f>
        <v>62244000</v>
      </c>
      <c r="N46" s="24" t="e">
        <f>1.5*#REF!*2340000*H46</f>
        <v>#REF!</v>
      </c>
      <c r="O46" s="24">
        <f>H46*2340000*3</f>
        <v>9336600</v>
      </c>
    </row>
    <row r="47" spans="1:15">
      <c r="A47" s="16">
        <f>SUBTOTAL(3,$F$11:F47)</f>
        <v>32</v>
      </c>
      <c r="B47" s="26" t="s">
        <v>96</v>
      </c>
      <c r="C47" s="18">
        <f t="shared" si="1"/>
        <v>31778</v>
      </c>
      <c r="D47" s="52" t="s">
        <v>97</v>
      </c>
      <c r="E47" s="16" t="s">
        <v>14</v>
      </c>
      <c r="F47" s="26" t="s">
        <v>50</v>
      </c>
      <c r="G47" s="48">
        <v>45839</v>
      </c>
      <c r="H47" s="14">
        <v>1.33</v>
      </c>
      <c r="I47" s="16">
        <v>9</v>
      </c>
      <c r="J47" s="16">
        <v>9</v>
      </c>
      <c r="K47" s="61"/>
      <c r="L47" s="61"/>
      <c r="M47" s="65">
        <f>0.8*H47*2340000*60</f>
        <v>149385600</v>
      </c>
      <c r="N47" s="65" t="e">
        <f>1.5*#REF!*2340000*H47</f>
        <v>#REF!</v>
      </c>
      <c r="O47" s="65">
        <f>H47*2340000*3</f>
        <v>9336600</v>
      </c>
    </row>
    <row r="48" spans="1:15">
      <c r="A48" s="21" t="s">
        <v>98</v>
      </c>
      <c r="B48" s="22" t="s">
        <v>99</v>
      </c>
      <c r="C48" s="18">
        <f t="shared" si="1"/>
        <v>1</v>
      </c>
      <c r="D48" s="55"/>
      <c r="E48" s="8"/>
      <c r="F48" s="8"/>
      <c r="G48" s="48"/>
      <c r="H48" s="14"/>
      <c r="I48" s="16"/>
      <c r="J48" s="16"/>
      <c r="K48" s="61"/>
      <c r="L48" s="61"/>
      <c r="M48" s="66"/>
      <c r="N48" s="66"/>
      <c r="O48" s="66"/>
    </row>
    <row r="49" spans="1:15" ht="31.5">
      <c r="A49" s="16">
        <f>SUBTOTAL(3,$F$11:F49)</f>
        <v>33</v>
      </c>
      <c r="B49" s="26" t="s">
        <v>100</v>
      </c>
      <c r="C49" s="18">
        <f t="shared" si="1"/>
        <v>31868</v>
      </c>
      <c r="D49" s="52" t="s">
        <v>101</v>
      </c>
      <c r="E49" s="18" t="s">
        <v>14</v>
      </c>
      <c r="F49" s="32" t="s">
        <v>102</v>
      </c>
      <c r="G49" s="48">
        <v>45839</v>
      </c>
      <c r="H49" s="14">
        <v>1.33</v>
      </c>
      <c r="I49" s="16">
        <v>10</v>
      </c>
      <c r="J49" s="16">
        <v>0</v>
      </c>
      <c r="K49" s="61"/>
      <c r="L49" s="61"/>
      <c r="M49" s="65">
        <f>0.8*H49*2340000*60</f>
        <v>149385600</v>
      </c>
      <c r="N49" s="65" t="e">
        <f>1.5*#REF!*2340000*H49</f>
        <v>#REF!</v>
      </c>
      <c r="O49" s="65">
        <f t="shared" ref="O49:O56" si="4">H49*2340000*3</f>
        <v>9336600</v>
      </c>
    </row>
    <row r="50" spans="1:15" ht="45" customHeight="1">
      <c r="A50" s="16">
        <f>SUBTOTAL(3,$F$11:F50)</f>
        <v>34</v>
      </c>
      <c r="B50" s="26" t="s">
        <v>103</v>
      </c>
      <c r="C50" s="18">
        <f t="shared" si="1"/>
        <v>33270</v>
      </c>
      <c r="D50" s="52" t="s">
        <v>104</v>
      </c>
      <c r="E50" s="18" t="s">
        <v>37</v>
      </c>
      <c r="F50" s="13" t="s">
        <v>68</v>
      </c>
      <c r="G50" s="48">
        <v>45839</v>
      </c>
      <c r="H50" s="14">
        <v>1.33</v>
      </c>
      <c r="I50" s="16">
        <v>6</v>
      </c>
      <c r="J50" s="16">
        <v>6</v>
      </c>
      <c r="K50" s="61"/>
      <c r="L50" s="61"/>
      <c r="M50" s="65">
        <f>0.8*H50*2340000*60</f>
        <v>149385600</v>
      </c>
      <c r="N50" s="65" t="e">
        <f>1.5*#REF!*2340000*H50</f>
        <v>#REF!</v>
      </c>
      <c r="O50" s="65">
        <f t="shared" si="4"/>
        <v>9336600</v>
      </c>
    </row>
    <row r="51" spans="1:15" ht="31.5">
      <c r="A51" s="16">
        <f>SUBTOTAL(3,$F$11:F51)</f>
        <v>35</v>
      </c>
      <c r="B51" s="26" t="s">
        <v>105</v>
      </c>
      <c r="C51" s="18">
        <f t="shared" si="1"/>
        <v>33482</v>
      </c>
      <c r="D51" s="52" t="s">
        <v>106</v>
      </c>
      <c r="E51" s="18" t="s">
        <v>37</v>
      </c>
      <c r="F51" s="13" t="s">
        <v>38</v>
      </c>
      <c r="G51" s="48">
        <v>45839</v>
      </c>
      <c r="H51" s="14">
        <v>1.33</v>
      </c>
      <c r="I51" s="16">
        <v>10</v>
      </c>
      <c r="J51" s="16">
        <v>6</v>
      </c>
      <c r="K51" s="61"/>
      <c r="L51" s="61"/>
      <c r="M51" s="65">
        <f>0.8*H51*2340000*60</f>
        <v>149385600</v>
      </c>
      <c r="N51" s="65" t="e">
        <f>1.5*#REF!*2340000*H51</f>
        <v>#REF!</v>
      </c>
      <c r="O51" s="65">
        <f t="shared" si="4"/>
        <v>9336600</v>
      </c>
    </row>
    <row r="52" spans="1:15" s="33" customFormat="1">
      <c r="A52" s="16">
        <f>SUBTOTAL(3,$F$11:F52)</f>
        <v>36</v>
      </c>
      <c r="B52" s="26" t="s">
        <v>107</v>
      </c>
      <c r="C52" s="18">
        <f t="shared" si="1"/>
        <v>33451</v>
      </c>
      <c r="D52" s="52" t="s">
        <v>108</v>
      </c>
      <c r="E52" s="18" t="s">
        <v>37</v>
      </c>
      <c r="F52" s="67" t="s">
        <v>109</v>
      </c>
      <c r="G52" s="48">
        <v>45839</v>
      </c>
      <c r="H52" s="14">
        <v>1.33</v>
      </c>
      <c r="I52" s="16">
        <v>10</v>
      </c>
      <c r="J52" s="16">
        <v>4</v>
      </c>
      <c r="K52" s="61"/>
      <c r="L52" s="61"/>
      <c r="M52" s="65">
        <f>0.8*H52*2340000*60</f>
        <v>149385600</v>
      </c>
      <c r="N52" s="65" t="e">
        <f>1.5*#REF!*2340000*H52</f>
        <v>#REF!</v>
      </c>
      <c r="O52" s="65">
        <f t="shared" si="4"/>
        <v>9336600</v>
      </c>
    </row>
    <row r="53" spans="1:15">
      <c r="A53" s="16">
        <f>SUBTOTAL(3,$F$11:F53)</f>
        <v>37</v>
      </c>
      <c r="B53" s="26" t="s">
        <v>110</v>
      </c>
      <c r="C53" s="18">
        <f t="shared" si="1"/>
        <v>33390</v>
      </c>
      <c r="D53" s="52" t="s">
        <v>111</v>
      </c>
      <c r="E53" s="18" t="s">
        <v>14</v>
      </c>
      <c r="F53" s="13" t="s">
        <v>63</v>
      </c>
      <c r="G53" s="48">
        <v>45839</v>
      </c>
      <c r="H53" s="14">
        <v>1.33</v>
      </c>
      <c r="I53" s="16">
        <v>3</v>
      </c>
      <c r="J53" s="16">
        <v>2</v>
      </c>
      <c r="K53" s="61"/>
      <c r="L53" s="61"/>
      <c r="M53" s="24">
        <f>0.8*H53*2340000*(I53*12+J53)</f>
        <v>94610880</v>
      </c>
      <c r="N53" s="24" t="e">
        <f>1.5*#REF!*2340000*H53</f>
        <v>#REF!</v>
      </c>
      <c r="O53" s="24">
        <f t="shared" si="4"/>
        <v>9336600</v>
      </c>
    </row>
    <row r="54" spans="1:15" ht="31.5">
      <c r="A54" s="16">
        <f>SUBTOTAL(3,$F$11:F54)</f>
        <v>38</v>
      </c>
      <c r="B54" s="26" t="s">
        <v>112</v>
      </c>
      <c r="C54" s="18">
        <f t="shared" si="1"/>
        <v>31138</v>
      </c>
      <c r="D54" s="52" t="s">
        <v>113</v>
      </c>
      <c r="E54" s="18" t="s">
        <v>14</v>
      </c>
      <c r="F54" s="13" t="s">
        <v>60</v>
      </c>
      <c r="G54" s="48">
        <v>45839</v>
      </c>
      <c r="H54" s="14">
        <v>1.33</v>
      </c>
      <c r="I54" s="16">
        <v>16</v>
      </c>
      <c r="J54" s="16">
        <v>0</v>
      </c>
      <c r="K54" s="61"/>
      <c r="L54" s="61"/>
      <c r="M54" s="65">
        <f>0.8*H54*2340000*60</f>
        <v>149385600</v>
      </c>
      <c r="N54" s="65" t="e">
        <f>1.5*#REF!*2340000*H54</f>
        <v>#REF!</v>
      </c>
      <c r="O54" s="65">
        <f t="shared" si="4"/>
        <v>9336600</v>
      </c>
    </row>
    <row r="55" spans="1:15">
      <c r="A55" s="16">
        <f>SUBTOTAL(3,$F$11:F55)</f>
        <v>39</v>
      </c>
      <c r="B55" s="26" t="s">
        <v>114</v>
      </c>
      <c r="C55" s="18">
        <f t="shared" si="1"/>
        <v>32660</v>
      </c>
      <c r="D55" s="52" t="s">
        <v>115</v>
      </c>
      <c r="E55" s="18" t="s">
        <v>14</v>
      </c>
      <c r="F55" s="34" t="s">
        <v>116</v>
      </c>
      <c r="G55" s="48">
        <v>45839</v>
      </c>
      <c r="H55" s="14">
        <v>1.33</v>
      </c>
      <c r="I55" s="16">
        <v>7</v>
      </c>
      <c r="J55" s="16">
        <v>1</v>
      </c>
      <c r="K55" s="61"/>
      <c r="L55" s="61"/>
      <c r="M55" s="65">
        <f>0.8*H55*2340000*60</f>
        <v>149385600</v>
      </c>
      <c r="N55" s="65" t="e">
        <f>1.5*#REF!*2340000*H55</f>
        <v>#REF!</v>
      </c>
      <c r="O55" s="65">
        <f t="shared" si="4"/>
        <v>9336600</v>
      </c>
    </row>
    <row r="56" spans="1:15" ht="31.5">
      <c r="A56" s="16">
        <f>SUBTOTAL(3,$F$11:F56)</f>
        <v>40</v>
      </c>
      <c r="B56" s="26" t="s">
        <v>117</v>
      </c>
      <c r="C56" s="18">
        <f t="shared" si="1"/>
        <v>31747</v>
      </c>
      <c r="D56" s="52" t="s">
        <v>118</v>
      </c>
      <c r="E56" s="18" t="s">
        <v>37</v>
      </c>
      <c r="F56" s="13" t="s">
        <v>22</v>
      </c>
      <c r="G56" s="48">
        <v>45839</v>
      </c>
      <c r="H56" s="14">
        <v>1.33</v>
      </c>
      <c r="I56" s="16">
        <v>2</v>
      </c>
      <c r="J56" s="16">
        <v>10</v>
      </c>
      <c r="K56" s="61"/>
      <c r="L56" s="61"/>
      <c r="M56" s="24">
        <f>0.8*H56*2340000*(I56*12+J56)</f>
        <v>84651840</v>
      </c>
      <c r="N56" s="24" t="e">
        <f>1.5*#REF!*2340000*H56</f>
        <v>#REF!</v>
      </c>
      <c r="O56" s="24">
        <f t="shared" si="4"/>
        <v>9336600</v>
      </c>
    </row>
    <row r="57" spans="1:15">
      <c r="A57" s="21" t="s">
        <v>119</v>
      </c>
      <c r="B57" s="22" t="s">
        <v>120</v>
      </c>
      <c r="C57" s="18">
        <f t="shared" si="1"/>
        <v>1</v>
      </c>
      <c r="D57" s="46"/>
      <c r="E57" s="8"/>
      <c r="F57" s="8"/>
      <c r="G57" s="48"/>
      <c r="H57" s="14"/>
      <c r="I57" s="16"/>
      <c r="J57" s="16"/>
      <c r="K57" s="61"/>
      <c r="L57" s="61"/>
      <c r="M57" s="66"/>
      <c r="N57" s="66"/>
      <c r="O57" s="66"/>
    </row>
    <row r="58" spans="1:15">
      <c r="A58" s="16">
        <f>SUBTOTAL(3,$F$11:F58)</f>
        <v>41</v>
      </c>
      <c r="B58" s="26" t="s">
        <v>121</v>
      </c>
      <c r="C58" s="18">
        <f t="shared" si="1"/>
        <v>33573</v>
      </c>
      <c r="D58" s="52">
        <v>33597</v>
      </c>
      <c r="E58" s="18" t="s">
        <v>37</v>
      </c>
      <c r="F58" s="28" t="s">
        <v>50</v>
      </c>
      <c r="G58" s="48">
        <v>45839</v>
      </c>
      <c r="H58" s="14">
        <v>1.33</v>
      </c>
      <c r="I58" s="16">
        <v>9</v>
      </c>
      <c r="J58" s="16">
        <v>7</v>
      </c>
      <c r="K58" s="61"/>
      <c r="L58" s="61"/>
      <c r="M58" s="65">
        <f>0.8*H58*2340000*60</f>
        <v>149385600</v>
      </c>
      <c r="N58" s="65" t="e">
        <f>1.5*#REF!*2340000*H58</f>
        <v>#REF!</v>
      </c>
      <c r="O58" s="65">
        <f t="shared" ref="O58:O65" si="5">H58*2340000*3</f>
        <v>9336600</v>
      </c>
    </row>
    <row r="59" spans="1:15">
      <c r="A59" s="16">
        <f>SUBTOTAL(3,$F$11:F59)</f>
        <v>42</v>
      </c>
      <c r="B59" s="26" t="s">
        <v>122</v>
      </c>
      <c r="C59" s="18">
        <f t="shared" si="1"/>
        <v>31778</v>
      </c>
      <c r="D59" s="52">
        <v>31801</v>
      </c>
      <c r="E59" s="18" t="s">
        <v>14</v>
      </c>
      <c r="F59" s="28" t="s">
        <v>50</v>
      </c>
      <c r="G59" s="48">
        <v>45839</v>
      </c>
      <c r="H59" s="14">
        <v>1.33</v>
      </c>
      <c r="I59" s="16">
        <v>14</v>
      </c>
      <c r="J59" s="16">
        <v>11</v>
      </c>
      <c r="K59" s="61"/>
      <c r="L59" s="61"/>
      <c r="M59" s="65">
        <f>0.8*H59*2340000*60</f>
        <v>149385600</v>
      </c>
      <c r="N59" s="65" t="e">
        <f>1.5*#REF!*2340000*H59</f>
        <v>#REF!</v>
      </c>
      <c r="O59" s="65">
        <f t="shared" si="5"/>
        <v>9336600</v>
      </c>
    </row>
    <row r="60" spans="1:15">
      <c r="A60" s="16">
        <f>SUBTOTAL(3,$F$11:F60)</f>
        <v>43</v>
      </c>
      <c r="B60" s="28" t="s">
        <v>123</v>
      </c>
      <c r="C60" s="18">
        <f t="shared" si="1"/>
        <v>33543</v>
      </c>
      <c r="D60" s="56">
        <v>33570</v>
      </c>
      <c r="E60" s="18" t="s">
        <v>37</v>
      </c>
      <c r="F60" s="28" t="s">
        <v>124</v>
      </c>
      <c r="G60" s="48">
        <v>45839</v>
      </c>
      <c r="H60" s="14">
        <v>1.33</v>
      </c>
      <c r="I60" s="16">
        <v>0</v>
      </c>
      <c r="J60" s="16">
        <v>6</v>
      </c>
      <c r="K60" s="61"/>
      <c r="L60" s="61"/>
      <c r="M60" s="24">
        <f>0.8*H60*2340000*(I60*12+J60)</f>
        <v>14938560</v>
      </c>
      <c r="N60" s="24" t="e">
        <f>1.5*#REF!*2340000*H60</f>
        <v>#REF!</v>
      </c>
      <c r="O60" s="24">
        <f t="shared" si="5"/>
        <v>9336600</v>
      </c>
    </row>
    <row r="61" spans="1:15" ht="31.5">
      <c r="A61" s="16">
        <f>SUBTOTAL(3,$F$11:F61)</f>
        <v>44</v>
      </c>
      <c r="B61" s="28" t="s">
        <v>125</v>
      </c>
      <c r="C61" s="18">
        <f t="shared" si="1"/>
        <v>33482</v>
      </c>
      <c r="D61" s="56">
        <v>33505</v>
      </c>
      <c r="E61" s="18" t="s">
        <v>14</v>
      </c>
      <c r="F61" s="28" t="s">
        <v>126</v>
      </c>
      <c r="G61" s="48">
        <v>45839</v>
      </c>
      <c r="H61" s="14">
        <v>1.33</v>
      </c>
      <c r="I61" s="16">
        <v>5</v>
      </c>
      <c r="J61" s="16">
        <v>0</v>
      </c>
      <c r="K61" s="61"/>
      <c r="L61" s="61"/>
      <c r="M61" s="65">
        <f>0.8*H61*2340000*60</f>
        <v>149385600</v>
      </c>
      <c r="N61" s="65" t="e">
        <f>1.5*#REF!*2340000*H61</f>
        <v>#REF!</v>
      </c>
      <c r="O61" s="65">
        <f t="shared" si="5"/>
        <v>9336600</v>
      </c>
    </row>
    <row r="62" spans="1:15" ht="31.5">
      <c r="A62" s="16">
        <f>SUBTOTAL(3,$F$11:F62)</f>
        <v>45</v>
      </c>
      <c r="B62" s="26" t="s">
        <v>127</v>
      </c>
      <c r="C62" s="18">
        <f t="shared" si="1"/>
        <v>33329</v>
      </c>
      <c r="D62" s="56">
        <v>33356</v>
      </c>
      <c r="E62" s="18" t="s">
        <v>14</v>
      </c>
      <c r="F62" s="28" t="s">
        <v>22</v>
      </c>
      <c r="G62" s="48">
        <v>45839</v>
      </c>
      <c r="H62" s="14">
        <v>1.33</v>
      </c>
      <c r="I62" s="16">
        <v>4</v>
      </c>
      <c r="J62" s="16">
        <v>8</v>
      </c>
      <c r="K62" s="61"/>
      <c r="L62" s="61"/>
      <c r="M62" s="24">
        <f>0.8*H62*2340000*(I62*12+J62)</f>
        <v>139426560</v>
      </c>
      <c r="N62" s="24" t="e">
        <f>1.5*#REF!*2340000*H62</f>
        <v>#REF!</v>
      </c>
      <c r="O62" s="24">
        <f t="shared" si="5"/>
        <v>9336600</v>
      </c>
    </row>
    <row r="63" spans="1:15" ht="33" customHeight="1">
      <c r="A63" s="16">
        <f>SUBTOTAL(3,$F$11:F63)</f>
        <v>46</v>
      </c>
      <c r="B63" s="28" t="s">
        <v>128</v>
      </c>
      <c r="C63" s="18">
        <f t="shared" si="1"/>
        <v>28887</v>
      </c>
      <c r="D63" s="56">
        <v>28905</v>
      </c>
      <c r="E63" s="18" t="s">
        <v>14</v>
      </c>
      <c r="F63" s="28" t="s">
        <v>55</v>
      </c>
      <c r="G63" s="48">
        <v>45839</v>
      </c>
      <c r="H63" s="14">
        <v>1.33</v>
      </c>
      <c r="I63" s="16">
        <v>11</v>
      </c>
      <c r="J63" s="16">
        <v>4</v>
      </c>
      <c r="K63" s="61"/>
      <c r="L63" s="61"/>
      <c r="M63" s="65">
        <f>0.8*H63*2340000*60</f>
        <v>149385600</v>
      </c>
      <c r="N63" s="65" t="e">
        <f>1.5*#REF!*2340000*H63</f>
        <v>#REF!</v>
      </c>
      <c r="O63" s="65">
        <f t="shared" si="5"/>
        <v>9336600</v>
      </c>
    </row>
    <row r="64" spans="1:15" ht="77.25" customHeight="1">
      <c r="A64" s="16">
        <f>SUBTOTAL(3,$F$11:F64)</f>
        <v>47</v>
      </c>
      <c r="B64" s="28" t="s">
        <v>129</v>
      </c>
      <c r="C64" s="18">
        <f t="shared" si="1"/>
        <v>36312</v>
      </c>
      <c r="D64" s="57">
        <v>36315</v>
      </c>
      <c r="E64" s="18" t="s">
        <v>37</v>
      </c>
      <c r="F64" s="28" t="s">
        <v>43</v>
      </c>
      <c r="G64" s="48">
        <v>45839</v>
      </c>
      <c r="H64" s="14">
        <v>1.33</v>
      </c>
      <c r="I64" s="16">
        <v>3</v>
      </c>
      <c r="J64" s="16">
        <v>6</v>
      </c>
      <c r="K64" s="61"/>
      <c r="L64" s="61"/>
      <c r="M64" s="24">
        <f>0.8*H64*2340000*(I64*12+J64)</f>
        <v>104569920</v>
      </c>
      <c r="N64" s="24" t="e">
        <f>1.5*#REF!*2340000*H64</f>
        <v>#REF!</v>
      </c>
      <c r="O64" s="24">
        <f t="shared" si="5"/>
        <v>9336600</v>
      </c>
    </row>
    <row r="65" spans="1:15" ht="31.5">
      <c r="A65" s="16">
        <f>SUBTOTAL(3,$F$11:F65)</f>
        <v>48</v>
      </c>
      <c r="B65" s="26" t="s">
        <v>130</v>
      </c>
      <c r="C65" s="18">
        <f t="shared" si="1"/>
        <v>36892</v>
      </c>
      <c r="D65" s="52">
        <v>36893</v>
      </c>
      <c r="E65" s="18" t="s">
        <v>37</v>
      </c>
      <c r="F65" s="28" t="s">
        <v>22</v>
      </c>
      <c r="G65" s="48">
        <v>45839</v>
      </c>
      <c r="H65" s="14">
        <v>1.33</v>
      </c>
      <c r="I65" s="16">
        <v>0</v>
      </c>
      <c r="J65" s="16">
        <v>6</v>
      </c>
      <c r="K65" s="61"/>
      <c r="L65" s="61"/>
      <c r="M65" s="24">
        <f>0.8*H65*2340000*(I65*12+J65)</f>
        <v>14938560</v>
      </c>
      <c r="N65" s="24" t="e">
        <f>1.5*#REF!*2340000*H65</f>
        <v>#REF!</v>
      </c>
      <c r="O65" s="24">
        <f t="shared" si="5"/>
        <v>9336600</v>
      </c>
    </row>
    <row r="66" spans="1:15">
      <c r="A66" s="21" t="s">
        <v>131</v>
      </c>
      <c r="B66" s="22" t="s">
        <v>132</v>
      </c>
      <c r="C66" s="18">
        <f t="shared" si="1"/>
        <v>1</v>
      </c>
      <c r="D66" s="46"/>
      <c r="E66" s="8"/>
      <c r="F66" s="8"/>
      <c r="G66" s="48"/>
      <c r="H66" s="14"/>
      <c r="I66" s="16"/>
      <c r="J66" s="16"/>
      <c r="K66" s="61"/>
      <c r="L66" s="61"/>
      <c r="M66" s="66"/>
      <c r="N66" s="66"/>
      <c r="O66" s="66"/>
    </row>
    <row r="67" spans="1:15">
      <c r="A67" s="16">
        <f>SUBTOTAL(3,$F$11:F67)</f>
        <v>49</v>
      </c>
      <c r="B67" s="26" t="s">
        <v>133</v>
      </c>
      <c r="C67" s="18">
        <f t="shared" si="1"/>
        <v>31503</v>
      </c>
      <c r="D67" s="52">
        <v>31531</v>
      </c>
      <c r="E67" s="18" t="s">
        <v>14</v>
      </c>
      <c r="F67" s="13" t="s">
        <v>50</v>
      </c>
      <c r="G67" s="48">
        <v>45839</v>
      </c>
      <c r="H67" s="14">
        <v>1.33</v>
      </c>
      <c r="I67" s="16">
        <v>14</v>
      </c>
      <c r="J67" s="16">
        <v>9</v>
      </c>
      <c r="K67" s="61"/>
      <c r="L67" s="61"/>
      <c r="M67" s="65">
        <f>0.8*H67*2340000*60</f>
        <v>149385600</v>
      </c>
      <c r="N67" s="65" t="e">
        <f>1.5*#REF!*2340000*H67</f>
        <v>#REF!</v>
      </c>
      <c r="O67" s="65">
        <f t="shared" ref="O67:O74" si="6">H67*2340000*3</f>
        <v>9336600</v>
      </c>
    </row>
    <row r="68" spans="1:15" ht="31.5">
      <c r="A68" s="16">
        <f>SUBTOTAL(3,$F$11:F68)</f>
        <v>50</v>
      </c>
      <c r="B68" s="26" t="s">
        <v>134</v>
      </c>
      <c r="C68" s="18">
        <f t="shared" si="1"/>
        <v>26724</v>
      </c>
      <c r="D68" s="52">
        <v>26729</v>
      </c>
      <c r="E68" s="18" t="s">
        <v>14</v>
      </c>
      <c r="F68" s="13" t="s">
        <v>60</v>
      </c>
      <c r="G68" s="48">
        <v>45839</v>
      </c>
      <c r="H68" s="14">
        <v>1.33</v>
      </c>
      <c r="I68" s="16">
        <v>24</v>
      </c>
      <c r="J68" s="16">
        <v>11</v>
      </c>
      <c r="K68" s="61"/>
      <c r="L68" s="61"/>
      <c r="M68" s="65">
        <f>0.8*H68*2340000*60</f>
        <v>149385600</v>
      </c>
      <c r="N68" s="65" t="e">
        <f>1.5*#REF!*2340000*H68</f>
        <v>#REF!</v>
      </c>
      <c r="O68" s="65">
        <f t="shared" si="6"/>
        <v>9336600</v>
      </c>
    </row>
    <row r="69" spans="1:15" ht="31.5">
      <c r="A69" s="16">
        <f>SUBTOTAL(3,$F$11:F69)</f>
        <v>51</v>
      </c>
      <c r="B69" s="26" t="s">
        <v>135</v>
      </c>
      <c r="C69" s="18">
        <f t="shared" si="1"/>
        <v>31199</v>
      </c>
      <c r="D69" s="52">
        <v>31209</v>
      </c>
      <c r="E69" s="18" t="s">
        <v>14</v>
      </c>
      <c r="F69" s="13" t="s">
        <v>22</v>
      </c>
      <c r="G69" s="48">
        <v>45839</v>
      </c>
      <c r="H69" s="14">
        <v>1.33</v>
      </c>
      <c r="I69" s="16">
        <v>2</v>
      </c>
      <c r="J69" s="16">
        <v>10</v>
      </c>
      <c r="K69" s="61"/>
      <c r="L69" s="61"/>
      <c r="M69" s="24">
        <f>0.8*H69*2340000*(I69*12+J69)</f>
        <v>84651840</v>
      </c>
      <c r="N69" s="24" t="e">
        <f>1.5*#REF!*2340000*H69</f>
        <v>#REF!</v>
      </c>
      <c r="O69" s="24">
        <f t="shared" si="6"/>
        <v>9336600</v>
      </c>
    </row>
    <row r="70" spans="1:15">
      <c r="A70" s="16">
        <f>SUBTOTAL(3,$F$11:F70)</f>
        <v>52</v>
      </c>
      <c r="B70" s="26" t="s">
        <v>136</v>
      </c>
      <c r="C70" s="18">
        <f t="shared" si="1"/>
        <v>35886</v>
      </c>
      <c r="D70" s="52">
        <v>35911</v>
      </c>
      <c r="E70" s="18" t="s">
        <v>37</v>
      </c>
      <c r="F70" s="13" t="s">
        <v>68</v>
      </c>
      <c r="G70" s="48">
        <v>45839</v>
      </c>
      <c r="H70" s="14">
        <v>1.33</v>
      </c>
      <c r="I70" s="16">
        <v>3</v>
      </c>
      <c r="J70" s="16">
        <v>5</v>
      </c>
      <c r="K70" s="61"/>
      <c r="L70" s="61"/>
      <c r="M70" s="24">
        <f>0.8*H70*2340000*(I70*12+J70)</f>
        <v>102080160</v>
      </c>
      <c r="N70" s="24" t="e">
        <f>1.5*#REF!*2340000*H70</f>
        <v>#REF!</v>
      </c>
      <c r="O70" s="24">
        <f t="shared" si="6"/>
        <v>9336600</v>
      </c>
    </row>
    <row r="71" spans="1:15" ht="31.5" customHeight="1">
      <c r="A71" s="16">
        <f>SUBTOTAL(3,$F$11:F71)</f>
        <v>53</v>
      </c>
      <c r="B71" s="26" t="s">
        <v>137</v>
      </c>
      <c r="C71" s="18">
        <f t="shared" si="1"/>
        <v>23774</v>
      </c>
      <c r="D71" s="52">
        <v>23775</v>
      </c>
      <c r="E71" s="18" t="s">
        <v>14</v>
      </c>
      <c r="F71" s="13" t="s">
        <v>55</v>
      </c>
      <c r="G71" s="48">
        <v>45839</v>
      </c>
      <c r="H71" s="14">
        <v>1.33</v>
      </c>
      <c r="I71" s="16">
        <v>16</v>
      </c>
      <c r="J71" s="16">
        <v>5</v>
      </c>
      <c r="K71" s="61"/>
      <c r="L71" s="61"/>
      <c r="M71" s="25" t="e">
        <f>0.8*2340000*H71*#REF!</f>
        <v>#REF!</v>
      </c>
      <c r="N71" s="25" t="e">
        <f>1.5*#REF!*2340000*H71</f>
        <v>#REF!</v>
      </c>
      <c r="O71" s="25">
        <f t="shared" si="6"/>
        <v>9336600</v>
      </c>
    </row>
    <row r="72" spans="1:15" ht="31.5">
      <c r="A72" s="16">
        <f>SUBTOTAL(3,$F$11:F72)</f>
        <v>54</v>
      </c>
      <c r="B72" s="26" t="s">
        <v>138</v>
      </c>
      <c r="C72" s="18">
        <f t="shared" si="1"/>
        <v>36923</v>
      </c>
      <c r="D72" s="52">
        <v>36947</v>
      </c>
      <c r="E72" s="18" t="s">
        <v>37</v>
      </c>
      <c r="F72" s="13" t="s">
        <v>57</v>
      </c>
      <c r="G72" s="48">
        <v>45839</v>
      </c>
      <c r="H72" s="14">
        <v>1.33</v>
      </c>
      <c r="I72" s="16">
        <v>1</v>
      </c>
      <c r="J72" s="16">
        <v>5</v>
      </c>
      <c r="K72" s="61"/>
      <c r="L72" s="61"/>
      <c r="M72" s="24">
        <f>0.8*H72*2340000*(I72*12+J72)</f>
        <v>42325920</v>
      </c>
      <c r="N72" s="24" t="e">
        <f>1.5*#REF!*2340000*H72</f>
        <v>#REF!</v>
      </c>
      <c r="O72" s="24">
        <f t="shared" si="6"/>
        <v>9336600</v>
      </c>
    </row>
    <row r="73" spans="1:15" ht="78.75" customHeight="1">
      <c r="A73" s="16">
        <f>SUBTOTAL(3,$F$11:F73)</f>
        <v>55</v>
      </c>
      <c r="B73" s="26" t="s">
        <v>139</v>
      </c>
      <c r="C73" s="18">
        <f t="shared" si="1"/>
        <v>31321</v>
      </c>
      <c r="D73" s="52">
        <v>31328</v>
      </c>
      <c r="E73" s="18" t="s">
        <v>14</v>
      </c>
      <c r="F73" s="13" t="s">
        <v>43</v>
      </c>
      <c r="G73" s="48">
        <v>45839</v>
      </c>
      <c r="H73" s="14">
        <v>1.33</v>
      </c>
      <c r="I73" s="16">
        <v>14</v>
      </c>
      <c r="J73" s="16">
        <v>6</v>
      </c>
      <c r="K73" s="61"/>
      <c r="L73" s="61"/>
      <c r="M73" s="65">
        <f>0.8*H73*2340000*60</f>
        <v>149385600</v>
      </c>
      <c r="N73" s="65" t="e">
        <f>1.5*#REF!*2340000*H73</f>
        <v>#REF!</v>
      </c>
      <c r="O73" s="65">
        <f t="shared" si="6"/>
        <v>9336600</v>
      </c>
    </row>
    <row r="74" spans="1:15" ht="31.5">
      <c r="A74" s="16">
        <f>SUBTOTAL(3,$F$11:F74)</f>
        <v>56</v>
      </c>
      <c r="B74" s="26" t="s">
        <v>140</v>
      </c>
      <c r="C74" s="18">
        <f t="shared" si="1"/>
        <v>31625</v>
      </c>
      <c r="D74" s="52">
        <v>31639</v>
      </c>
      <c r="E74" s="18" t="s">
        <v>14</v>
      </c>
      <c r="F74" s="13" t="s">
        <v>126</v>
      </c>
      <c r="G74" s="48">
        <v>45839</v>
      </c>
      <c r="H74" s="14">
        <v>1.33</v>
      </c>
      <c r="I74" s="16">
        <v>10</v>
      </c>
      <c r="J74" s="16">
        <v>0</v>
      </c>
      <c r="K74" s="61"/>
      <c r="L74" s="61"/>
      <c r="M74" s="65">
        <f>0.8*H74*2340000*60</f>
        <v>149385600</v>
      </c>
      <c r="N74" s="65" t="e">
        <f>1.5*#REF!*2340000*H74</f>
        <v>#REF!</v>
      </c>
      <c r="O74" s="65">
        <f t="shared" si="6"/>
        <v>9336600</v>
      </c>
    </row>
    <row r="75" spans="1:15">
      <c r="A75" s="21" t="s">
        <v>141</v>
      </c>
      <c r="B75" s="35" t="s">
        <v>142</v>
      </c>
      <c r="C75" s="18">
        <f t="shared" si="1"/>
        <v>1</v>
      </c>
      <c r="D75" s="58"/>
      <c r="E75" s="8"/>
      <c r="F75" s="8"/>
      <c r="G75" s="48"/>
      <c r="H75" s="14"/>
      <c r="I75" s="16"/>
      <c r="J75" s="16"/>
      <c r="K75" s="61"/>
      <c r="L75" s="61"/>
      <c r="M75" s="66"/>
      <c r="N75" s="66"/>
      <c r="O75" s="66"/>
    </row>
    <row r="76" spans="1:15" ht="31.5">
      <c r="A76" s="16">
        <f>SUBTOTAL(3,$F$11:F76)</f>
        <v>57</v>
      </c>
      <c r="B76" s="19" t="s">
        <v>143</v>
      </c>
      <c r="C76" s="18">
        <f t="shared" ref="C76:C111" si="7">DATE(YEAR(D76),MONTH(D76),1)</f>
        <v>32599</v>
      </c>
      <c r="D76" s="53" t="s">
        <v>144</v>
      </c>
      <c r="E76" s="18" t="s">
        <v>14</v>
      </c>
      <c r="F76" s="13" t="s">
        <v>38</v>
      </c>
      <c r="G76" s="48">
        <v>45839</v>
      </c>
      <c r="H76" s="14">
        <v>1.33</v>
      </c>
      <c r="I76" s="16">
        <v>5</v>
      </c>
      <c r="J76" s="16">
        <v>0</v>
      </c>
      <c r="K76" s="61"/>
      <c r="L76" s="61"/>
      <c r="M76" s="65">
        <f>0.8*H76*2340000*60</f>
        <v>149385600</v>
      </c>
      <c r="N76" s="65" t="e">
        <f>1.5*#REF!*2340000*H76</f>
        <v>#REF!</v>
      </c>
      <c r="O76" s="65">
        <f t="shared" ref="O76:O89" si="8">H76*2340000*3</f>
        <v>9336600</v>
      </c>
    </row>
    <row r="77" spans="1:15" ht="31.5">
      <c r="A77" s="16">
        <f>SUBTOTAL(3,$F$11:F77)</f>
        <v>58</v>
      </c>
      <c r="B77" s="19" t="s">
        <v>145</v>
      </c>
      <c r="C77" s="18">
        <f t="shared" si="7"/>
        <v>31017</v>
      </c>
      <c r="D77" s="53" t="s">
        <v>146</v>
      </c>
      <c r="E77" s="18" t="s">
        <v>37</v>
      </c>
      <c r="F77" s="13" t="s">
        <v>60</v>
      </c>
      <c r="G77" s="48">
        <v>45839</v>
      </c>
      <c r="H77" s="14">
        <v>1.33</v>
      </c>
      <c r="I77" s="16">
        <v>9</v>
      </c>
      <c r="J77" s="16">
        <v>9</v>
      </c>
      <c r="K77" s="61"/>
      <c r="L77" s="61"/>
      <c r="M77" s="65">
        <f>0.8*H77*2340000*60</f>
        <v>149385600</v>
      </c>
      <c r="N77" s="65" t="e">
        <f>1.5*#REF!*2340000*H77</f>
        <v>#REF!</v>
      </c>
      <c r="O77" s="65">
        <f t="shared" si="8"/>
        <v>9336600</v>
      </c>
    </row>
    <row r="78" spans="1:15" ht="31.5">
      <c r="A78" s="16">
        <f>SUBTOTAL(3,$F$11:F78)</f>
        <v>59</v>
      </c>
      <c r="B78" s="19" t="s">
        <v>147</v>
      </c>
      <c r="C78" s="18">
        <f t="shared" si="7"/>
        <v>30042</v>
      </c>
      <c r="D78" s="53" t="s">
        <v>148</v>
      </c>
      <c r="E78" s="18" t="s">
        <v>37</v>
      </c>
      <c r="F78" s="13" t="s">
        <v>38</v>
      </c>
      <c r="G78" s="48">
        <v>45839</v>
      </c>
      <c r="H78" s="14">
        <v>1.33</v>
      </c>
      <c r="I78" s="16">
        <v>19</v>
      </c>
      <c r="J78" s="16">
        <v>9</v>
      </c>
      <c r="K78" s="61"/>
      <c r="L78" s="61"/>
      <c r="M78" s="65">
        <f>0.8*H78*2340000*60</f>
        <v>149385600</v>
      </c>
      <c r="N78" s="65" t="e">
        <f>1.5*#REF!*2340000*H78</f>
        <v>#REF!</v>
      </c>
      <c r="O78" s="65">
        <f t="shared" si="8"/>
        <v>9336600</v>
      </c>
    </row>
    <row r="79" spans="1:15">
      <c r="A79" s="16">
        <f>SUBTOTAL(3,$F$11:F79)</f>
        <v>60</v>
      </c>
      <c r="B79" s="19" t="s">
        <v>149</v>
      </c>
      <c r="C79" s="18">
        <f t="shared" si="7"/>
        <v>29768</v>
      </c>
      <c r="D79" s="53" t="s">
        <v>150</v>
      </c>
      <c r="E79" s="18" t="s">
        <v>37</v>
      </c>
      <c r="F79" s="13" t="s">
        <v>50</v>
      </c>
      <c r="G79" s="48">
        <v>45839</v>
      </c>
      <c r="H79" s="14">
        <v>1.33</v>
      </c>
      <c r="I79" s="16">
        <v>13</v>
      </c>
      <c r="J79" s="16">
        <v>10</v>
      </c>
      <c r="K79" s="61"/>
      <c r="L79" s="61"/>
      <c r="M79" s="65">
        <f>0.8*H79*2340000*60</f>
        <v>149385600</v>
      </c>
      <c r="N79" s="65" t="e">
        <f>1.5*#REF!*2340000*H79</f>
        <v>#REF!</v>
      </c>
      <c r="O79" s="65">
        <f t="shared" si="8"/>
        <v>9336600</v>
      </c>
    </row>
    <row r="80" spans="1:15" ht="31.5">
      <c r="A80" s="16">
        <f>SUBTOTAL(3,$F$11:F80)</f>
        <v>61</v>
      </c>
      <c r="B80" s="19" t="s">
        <v>151</v>
      </c>
      <c r="C80" s="18">
        <f t="shared" si="7"/>
        <v>31138</v>
      </c>
      <c r="D80" s="53" t="s">
        <v>152</v>
      </c>
      <c r="E80" s="18" t="s">
        <v>14</v>
      </c>
      <c r="F80" s="13" t="s">
        <v>126</v>
      </c>
      <c r="G80" s="48">
        <v>45839</v>
      </c>
      <c r="H80" s="14">
        <v>1.33</v>
      </c>
      <c r="I80" s="16">
        <v>10</v>
      </c>
      <c r="J80" s="16">
        <v>0</v>
      </c>
      <c r="K80" s="61"/>
      <c r="L80" s="61"/>
      <c r="M80" s="65">
        <f>0.8*H80*2340000*60</f>
        <v>149385600</v>
      </c>
      <c r="N80" s="65" t="e">
        <f>1.5*#REF!*2340000*H80</f>
        <v>#REF!</v>
      </c>
      <c r="O80" s="65">
        <f t="shared" si="8"/>
        <v>9336600</v>
      </c>
    </row>
    <row r="81" spans="1:15" ht="31.5">
      <c r="A81" s="16">
        <f>SUBTOTAL(3,$F$11:F81)</f>
        <v>62</v>
      </c>
      <c r="B81" s="19" t="s">
        <v>153</v>
      </c>
      <c r="C81" s="18">
        <f t="shared" si="7"/>
        <v>35339</v>
      </c>
      <c r="D81" s="57">
        <v>35354</v>
      </c>
      <c r="E81" s="18" t="s">
        <v>37</v>
      </c>
      <c r="F81" s="13" t="s">
        <v>22</v>
      </c>
      <c r="G81" s="48">
        <v>45839</v>
      </c>
      <c r="H81" s="14">
        <v>1.33</v>
      </c>
      <c r="I81" s="16">
        <v>0</v>
      </c>
      <c r="J81" s="16">
        <v>11</v>
      </c>
      <c r="K81" s="61"/>
      <c r="L81" s="61"/>
      <c r="M81" s="24">
        <f>0.8*H81*2340000*(I81*12+J81)</f>
        <v>27387360</v>
      </c>
      <c r="N81" s="24" t="e">
        <f>1.5*#REF!*2340000*H81</f>
        <v>#REF!</v>
      </c>
      <c r="O81" s="24">
        <f t="shared" si="8"/>
        <v>9336600</v>
      </c>
    </row>
    <row r="82" spans="1:15">
      <c r="A82" s="16">
        <f>SUBTOTAL(3,$F$11:F82)</f>
        <v>63</v>
      </c>
      <c r="B82" s="19" t="s">
        <v>154</v>
      </c>
      <c r="C82" s="18">
        <f t="shared" si="7"/>
        <v>37257</v>
      </c>
      <c r="D82" s="53">
        <v>37267</v>
      </c>
      <c r="E82" s="18" t="s">
        <v>37</v>
      </c>
      <c r="F82" s="13" t="s">
        <v>50</v>
      </c>
      <c r="G82" s="48">
        <v>45839</v>
      </c>
      <c r="H82" s="14">
        <v>1.33</v>
      </c>
      <c r="I82" s="16">
        <v>0</v>
      </c>
      <c r="J82" s="16">
        <v>11</v>
      </c>
      <c r="K82" s="61"/>
      <c r="L82" s="61"/>
      <c r="M82" s="24">
        <f>0.8*H82*2340000*(I82*12+J82)</f>
        <v>27387360</v>
      </c>
      <c r="N82" s="24" t="e">
        <f>1.5*#REF!*2340000*H82</f>
        <v>#REF!</v>
      </c>
      <c r="O82" s="24">
        <f t="shared" si="8"/>
        <v>9336600</v>
      </c>
    </row>
    <row r="83" spans="1:15" ht="31.5">
      <c r="A83" s="16">
        <f>SUBTOTAL(3,$F$11:F83)</f>
        <v>64</v>
      </c>
      <c r="B83" s="19" t="s">
        <v>155</v>
      </c>
      <c r="C83" s="18">
        <f t="shared" si="7"/>
        <v>32448</v>
      </c>
      <c r="D83" s="53" t="s">
        <v>156</v>
      </c>
      <c r="E83" s="18" t="s">
        <v>14</v>
      </c>
      <c r="F83" s="13" t="s">
        <v>22</v>
      </c>
      <c r="G83" s="48">
        <v>45839</v>
      </c>
      <c r="H83" s="14">
        <v>1.33</v>
      </c>
      <c r="I83" s="16">
        <v>7</v>
      </c>
      <c r="J83" s="16">
        <v>6</v>
      </c>
      <c r="K83" s="61"/>
      <c r="L83" s="61"/>
      <c r="M83" s="65">
        <f>0.8*H83*2340000*60</f>
        <v>149385600</v>
      </c>
      <c r="N83" s="65" t="e">
        <f>1.5*#REF!*2340000*H83</f>
        <v>#REF!</v>
      </c>
      <c r="O83" s="65">
        <f t="shared" si="8"/>
        <v>9336600</v>
      </c>
    </row>
    <row r="84" spans="1:15">
      <c r="A84" s="16">
        <f>SUBTOTAL(3,$F$11:F84)</f>
        <v>65</v>
      </c>
      <c r="B84" s="19" t="s">
        <v>157</v>
      </c>
      <c r="C84" s="18">
        <f t="shared" si="7"/>
        <v>34243</v>
      </c>
      <c r="D84" s="53" t="s">
        <v>158</v>
      </c>
      <c r="E84" s="18" t="s">
        <v>37</v>
      </c>
      <c r="F84" s="13" t="s">
        <v>68</v>
      </c>
      <c r="G84" s="48">
        <v>45839</v>
      </c>
      <c r="H84" s="14">
        <v>1.33</v>
      </c>
      <c r="I84" s="16">
        <v>3</v>
      </c>
      <c r="J84" s="16">
        <v>4</v>
      </c>
      <c r="K84" s="61"/>
      <c r="L84" s="61"/>
      <c r="M84" s="24">
        <f>0.8*H84*2340000*(I84*12+J84)</f>
        <v>99590400</v>
      </c>
      <c r="N84" s="24" t="e">
        <f>1.5*#REF!*2340000*H84</f>
        <v>#REF!</v>
      </c>
      <c r="O84" s="24">
        <f t="shared" si="8"/>
        <v>9336600</v>
      </c>
    </row>
    <row r="85" spans="1:15" ht="33.75" customHeight="1">
      <c r="A85" s="16">
        <f>SUBTOTAL(3,$F$11:F85)</f>
        <v>66</v>
      </c>
      <c r="B85" s="19" t="s">
        <v>159</v>
      </c>
      <c r="C85" s="18">
        <f t="shared" si="7"/>
        <v>36100</v>
      </c>
      <c r="D85" s="53">
        <v>36121</v>
      </c>
      <c r="E85" s="18" t="s">
        <v>14</v>
      </c>
      <c r="F85" s="13" t="s">
        <v>55</v>
      </c>
      <c r="G85" s="48">
        <v>45839</v>
      </c>
      <c r="H85" s="14">
        <v>1.33</v>
      </c>
      <c r="I85" s="16">
        <v>3</v>
      </c>
      <c r="J85" s="16">
        <v>0</v>
      </c>
      <c r="K85" s="61"/>
      <c r="L85" s="61"/>
      <c r="M85" s="24">
        <f>0.8*H85*2340000*(I85*12+J85)</f>
        <v>89631360</v>
      </c>
      <c r="N85" s="24" t="e">
        <f>1.5*#REF!*2340000*H85</f>
        <v>#REF!</v>
      </c>
      <c r="O85" s="24">
        <f t="shared" si="8"/>
        <v>9336600</v>
      </c>
    </row>
    <row r="86" spans="1:15">
      <c r="A86" s="16">
        <f>SUBTOTAL(3,$F$11:F86)</f>
        <v>67</v>
      </c>
      <c r="B86" s="19" t="s">
        <v>160</v>
      </c>
      <c r="C86" s="18">
        <f t="shared" si="7"/>
        <v>33756</v>
      </c>
      <c r="D86" s="53" t="s">
        <v>161</v>
      </c>
      <c r="E86" s="18" t="s">
        <v>14</v>
      </c>
      <c r="F86" s="13" t="s">
        <v>63</v>
      </c>
      <c r="G86" s="48">
        <v>45839</v>
      </c>
      <c r="H86" s="14">
        <v>1.33</v>
      </c>
      <c r="I86" s="16">
        <v>8</v>
      </c>
      <c r="J86" s="16">
        <v>3</v>
      </c>
      <c r="K86" s="61"/>
      <c r="L86" s="61"/>
      <c r="M86" s="65">
        <f>0.8*H86*2340000*60</f>
        <v>149385600</v>
      </c>
      <c r="N86" s="65" t="e">
        <f>1.5*#REF!*2340000*H86</f>
        <v>#REF!</v>
      </c>
      <c r="O86" s="65">
        <f t="shared" si="8"/>
        <v>9336600</v>
      </c>
    </row>
    <row r="87" spans="1:15" ht="31.5">
      <c r="A87" s="16">
        <f>SUBTOTAL(3,$F$11:F87)</f>
        <v>68</v>
      </c>
      <c r="B87" s="19" t="s">
        <v>162</v>
      </c>
      <c r="C87" s="18">
        <f t="shared" si="7"/>
        <v>32752</v>
      </c>
      <c r="D87" s="53">
        <v>32772</v>
      </c>
      <c r="E87" s="18" t="s">
        <v>37</v>
      </c>
      <c r="F87" s="13" t="s">
        <v>60</v>
      </c>
      <c r="G87" s="48">
        <v>45839</v>
      </c>
      <c r="H87" s="14">
        <v>1.33</v>
      </c>
      <c r="I87" s="16">
        <v>0</v>
      </c>
      <c r="J87" s="16">
        <v>11</v>
      </c>
      <c r="K87" s="61"/>
      <c r="L87" s="61"/>
      <c r="M87" s="24">
        <f>0.8*H87*2340000*(I87*12+J87)</f>
        <v>27387360</v>
      </c>
      <c r="N87" s="24" t="e">
        <f>1.5*#REF!*2340000*H87</f>
        <v>#REF!</v>
      </c>
      <c r="O87" s="24">
        <f t="shared" si="8"/>
        <v>9336600</v>
      </c>
    </row>
    <row r="88" spans="1:15" ht="77.25" customHeight="1">
      <c r="A88" s="16">
        <f>SUBTOTAL(3,$F$11:F88)</f>
        <v>69</v>
      </c>
      <c r="B88" s="19" t="s">
        <v>163</v>
      </c>
      <c r="C88" s="18">
        <f t="shared" si="7"/>
        <v>33635</v>
      </c>
      <c r="D88" s="53">
        <v>33640</v>
      </c>
      <c r="E88" s="18" t="s">
        <v>37</v>
      </c>
      <c r="F88" s="13" t="s">
        <v>43</v>
      </c>
      <c r="G88" s="48">
        <v>45839</v>
      </c>
      <c r="H88" s="14">
        <v>1.33</v>
      </c>
      <c r="I88" s="16">
        <v>0</v>
      </c>
      <c r="J88" s="16">
        <v>11</v>
      </c>
      <c r="K88" s="61"/>
      <c r="L88" s="61"/>
      <c r="M88" s="24">
        <f>0.8*H88*2340000*(I88*12+J88)</f>
        <v>27387360</v>
      </c>
      <c r="N88" s="24" t="e">
        <f>1.5*#REF!*2340000*H88</f>
        <v>#REF!</v>
      </c>
      <c r="O88" s="24">
        <f t="shared" si="8"/>
        <v>9336600</v>
      </c>
    </row>
    <row r="89" spans="1:15" ht="31.5">
      <c r="A89" s="16">
        <f>SUBTOTAL(3,$F$11:F89)</f>
        <v>70</v>
      </c>
      <c r="B89" s="19" t="s">
        <v>164</v>
      </c>
      <c r="C89" s="18">
        <f t="shared" si="7"/>
        <v>36434</v>
      </c>
      <c r="D89" s="53">
        <v>36447</v>
      </c>
      <c r="E89" s="18" t="s">
        <v>37</v>
      </c>
      <c r="F89" s="13" t="s">
        <v>57</v>
      </c>
      <c r="G89" s="48">
        <v>45839</v>
      </c>
      <c r="H89" s="14">
        <v>1.33</v>
      </c>
      <c r="I89" s="16">
        <v>1</v>
      </c>
      <c r="J89" s="16">
        <v>4</v>
      </c>
      <c r="K89" s="61"/>
      <c r="L89" s="61"/>
      <c r="M89" s="24">
        <f>0.8*H89*2340000*(I89*12+J89)</f>
        <v>39836160</v>
      </c>
      <c r="N89" s="24" t="e">
        <f>1.5*#REF!*2340000*H89</f>
        <v>#REF!</v>
      </c>
      <c r="O89" s="24">
        <f t="shared" si="8"/>
        <v>9336600</v>
      </c>
    </row>
    <row r="90" spans="1:15">
      <c r="A90" s="21" t="s">
        <v>165</v>
      </c>
      <c r="B90" s="22" t="s">
        <v>166</v>
      </c>
      <c r="C90" s="18">
        <f t="shared" si="7"/>
        <v>1</v>
      </c>
      <c r="D90" s="46"/>
      <c r="E90" s="8"/>
      <c r="F90" s="8"/>
      <c r="G90" s="48"/>
      <c r="H90" s="14"/>
      <c r="I90" s="16"/>
      <c r="J90" s="16"/>
      <c r="K90" s="61"/>
      <c r="L90" s="61"/>
      <c r="M90" s="66"/>
      <c r="N90" s="66"/>
      <c r="O90" s="66"/>
    </row>
    <row r="91" spans="1:15" ht="31.5">
      <c r="A91" s="16">
        <f>SUBTOTAL(3,$F$11:F91)</f>
        <v>71</v>
      </c>
      <c r="B91" s="26" t="s">
        <v>167</v>
      </c>
      <c r="C91" s="18">
        <f t="shared" si="7"/>
        <v>29434</v>
      </c>
      <c r="D91" s="52" t="s">
        <v>168</v>
      </c>
      <c r="E91" s="18" t="s">
        <v>14</v>
      </c>
      <c r="F91" s="28" t="s">
        <v>38</v>
      </c>
      <c r="G91" s="48">
        <v>45839</v>
      </c>
      <c r="H91" s="14">
        <v>1.33</v>
      </c>
      <c r="I91" s="16">
        <v>19</v>
      </c>
      <c r="J91" s="16">
        <v>9</v>
      </c>
      <c r="K91" s="61"/>
      <c r="L91" s="61"/>
      <c r="M91" s="65">
        <f>0.8*H91*2340000*60</f>
        <v>149385600</v>
      </c>
      <c r="N91" s="65" t="e">
        <f>1.5*#REF!*2340000*H91</f>
        <v>#REF!</v>
      </c>
      <c r="O91" s="65">
        <f t="shared" ref="O91:O98" si="9">H91*2340000*3</f>
        <v>9336600</v>
      </c>
    </row>
    <row r="92" spans="1:15" ht="31.5">
      <c r="A92" s="16">
        <f>SUBTOTAL(3,$F$11:F92)</f>
        <v>72</v>
      </c>
      <c r="B92" s="26" t="s">
        <v>169</v>
      </c>
      <c r="C92" s="18">
        <f t="shared" si="7"/>
        <v>32599</v>
      </c>
      <c r="D92" s="52" t="s">
        <v>170</v>
      </c>
      <c r="E92" s="18" t="s">
        <v>14</v>
      </c>
      <c r="F92" s="28" t="s">
        <v>126</v>
      </c>
      <c r="G92" s="48">
        <v>45839</v>
      </c>
      <c r="H92" s="14">
        <v>1.33</v>
      </c>
      <c r="I92" s="16">
        <v>10</v>
      </c>
      <c r="J92" s="16">
        <v>0</v>
      </c>
      <c r="K92" s="61"/>
      <c r="L92" s="61"/>
      <c r="M92" s="65">
        <f>0.8*H92*2340000*60</f>
        <v>149385600</v>
      </c>
      <c r="N92" s="65" t="e">
        <f>1.5*#REF!*2340000*H92</f>
        <v>#REF!</v>
      </c>
      <c r="O92" s="65">
        <f t="shared" si="9"/>
        <v>9336600</v>
      </c>
    </row>
    <row r="93" spans="1:15">
      <c r="A93" s="16">
        <f>SUBTOTAL(3,$F$11:F93)</f>
        <v>73</v>
      </c>
      <c r="B93" s="26" t="s">
        <v>171</v>
      </c>
      <c r="C93" s="18">
        <f t="shared" si="7"/>
        <v>27303</v>
      </c>
      <c r="D93" s="52">
        <v>27303</v>
      </c>
      <c r="E93" s="18" t="s">
        <v>14</v>
      </c>
      <c r="F93" s="28" t="s">
        <v>63</v>
      </c>
      <c r="G93" s="48">
        <v>45839</v>
      </c>
      <c r="H93" s="14">
        <v>1.33</v>
      </c>
      <c r="I93" s="16">
        <v>19</v>
      </c>
      <c r="J93" s="16">
        <v>1</v>
      </c>
      <c r="K93" s="61"/>
      <c r="L93" s="61"/>
      <c r="M93" s="65">
        <f>0.8*H93*2340000*60</f>
        <v>149385600</v>
      </c>
      <c r="N93" s="65" t="e">
        <f>1.5*#REF!*2340000*H93</f>
        <v>#REF!</v>
      </c>
      <c r="O93" s="65">
        <f t="shared" si="9"/>
        <v>9336600</v>
      </c>
    </row>
    <row r="94" spans="1:15" ht="33" customHeight="1">
      <c r="A94" s="16">
        <f>SUBTOTAL(3,$F$11:F94)</f>
        <v>74</v>
      </c>
      <c r="B94" s="26" t="s">
        <v>172</v>
      </c>
      <c r="C94" s="18">
        <f t="shared" si="7"/>
        <v>24016</v>
      </c>
      <c r="D94" s="52">
        <v>24025</v>
      </c>
      <c r="E94" s="18" t="s">
        <v>14</v>
      </c>
      <c r="F94" s="28" t="s">
        <v>55</v>
      </c>
      <c r="G94" s="48">
        <v>45839</v>
      </c>
      <c r="H94" s="14">
        <v>1.33</v>
      </c>
      <c r="I94" s="16">
        <v>13</v>
      </c>
      <c r="J94" s="16">
        <v>11</v>
      </c>
      <c r="K94" s="61"/>
      <c r="L94" s="61"/>
      <c r="M94" s="25" t="e">
        <f>0.8*2340000*H94*#REF!</f>
        <v>#REF!</v>
      </c>
      <c r="N94" s="25" t="e">
        <f>1.5*#REF!*2340000*H94</f>
        <v>#REF!</v>
      </c>
      <c r="O94" s="25">
        <f t="shared" si="9"/>
        <v>9336600</v>
      </c>
    </row>
    <row r="95" spans="1:15">
      <c r="A95" s="16">
        <f>SUBTOTAL(3,$F$11:F95)</f>
        <v>75</v>
      </c>
      <c r="B95" s="26" t="s">
        <v>173</v>
      </c>
      <c r="C95" s="18">
        <f t="shared" si="7"/>
        <v>33573</v>
      </c>
      <c r="D95" s="52">
        <v>33581</v>
      </c>
      <c r="E95" s="18" t="s">
        <v>14</v>
      </c>
      <c r="F95" s="28" t="s">
        <v>50</v>
      </c>
      <c r="G95" s="48">
        <v>45839</v>
      </c>
      <c r="H95" s="14">
        <v>1.33</v>
      </c>
      <c r="I95" s="16">
        <v>2</v>
      </c>
      <c r="J95" s="16">
        <v>10</v>
      </c>
      <c r="K95" s="61"/>
      <c r="L95" s="61"/>
      <c r="M95" s="24">
        <f>0.8*H95*2340000*(I95*12+J95)</f>
        <v>84651840</v>
      </c>
      <c r="N95" s="24" t="e">
        <f>1.5*#REF!*2340000*H95</f>
        <v>#REF!</v>
      </c>
      <c r="O95" s="24">
        <f t="shared" si="9"/>
        <v>9336600</v>
      </c>
    </row>
    <row r="96" spans="1:15" ht="31.5">
      <c r="A96" s="16">
        <f>SUBTOTAL(3,$F$11:F96)</f>
        <v>76</v>
      </c>
      <c r="B96" s="26" t="s">
        <v>174</v>
      </c>
      <c r="C96" s="18">
        <f t="shared" si="7"/>
        <v>32387</v>
      </c>
      <c r="D96" s="52" t="s">
        <v>175</v>
      </c>
      <c r="E96" s="18" t="s">
        <v>14</v>
      </c>
      <c r="F96" s="28" t="s">
        <v>60</v>
      </c>
      <c r="G96" s="48">
        <v>45839</v>
      </c>
      <c r="H96" s="14">
        <v>1.33</v>
      </c>
      <c r="I96" s="16">
        <v>7</v>
      </c>
      <c r="J96" s="16">
        <v>11</v>
      </c>
      <c r="K96" s="61"/>
      <c r="L96" s="61"/>
      <c r="M96" s="65">
        <f>0.8*H96*2340000*60</f>
        <v>149385600</v>
      </c>
      <c r="N96" s="65" t="e">
        <f>1.5*#REF!*2340000*H96</f>
        <v>#REF!</v>
      </c>
      <c r="O96" s="65">
        <f t="shared" si="9"/>
        <v>9336600</v>
      </c>
    </row>
    <row r="97" spans="1:15" ht="31.5">
      <c r="A97" s="16">
        <f>SUBTOTAL(3,$F$11:F97)</f>
        <v>77</v>
      </c>
      <c r="B97" s="26" t="s">
        <v>176</v>
      </c>
      <c r="C97" s="18">
        <f t="shared" si="7"/>
        <v>34366</v>
      </c>
      <c r="D97" s="52" t="s">
        <v>177</v>
      </c>
      <c r="E97" s="18" t="s">
        <v>14</v>
      </c>
      <c r="F97" s="28" t="s">
        <v>57</v>
      </c>
      <c r="G97" s="48">
        <v>45839</v>
      </c>
      <c r="H97" s="14">
        <v>1.33</v>
      </c>
      <c r="I97" s="16">
        <v>2</v>
      </c>
      <c r="J97" s="16">
        <v>9</v>
      </c>
      <c r="K97" s="61"/>
      <c r="L97" s="61"/>
      <c r="M97" s="24">
        <f>0.8*H97*2340000*(I97*12+J97)</f>
        <v>82162080</v>
      </c>
      <c r="N97" s="24" t="e">
        <f>1.5*#REF!*2340000*H97</f>
        <v>#REF!</v>
      </c>
      <c r="O97" s="24">
        <f t="shared" si="9"/>
        <v>9336600</v>
      </c>
    </row>
    <row r="98" spans="1:15" ht="31.5">
      <c r="A98" s="16">
        <f>SUBTOTAL(3,$F$11:F98)</f>
        <v>78</v>
      </c>
      <c r="B98" s="26" t="s">
        <v>178</v>
      </c>
      <c r="C98" s="18">
        <f t="shared" si="7"/>
        <v>34425</v>
      </c>
      <c r="D98" s="52" t="s">
        <v>179</v>
      </c>
      <c r="E98" s="18" t="s">
        <v>37</v>
      </c>
      <c r="F98" s="28" t="s">
        <v>38</v>
      </c>
      <c r="G98" s="48">
        <v>45839</v>
      </c>
      <c r="H98" s="14">
        <v>1.33</v>
      </c>
      <c r="I98" s="16">
        <v>7</v>
      </c>
      <c r="J98" s="16">
        <v>11</v>
      </c>
      <c r="K98" s="61"/>
      <c r="L98" s="61"/>
      <c r="M98" s="65">
        <f>0.8*H98*2340000*60</f>
        <v>149385600</v>
      </c>
      <c r="N98" s="65" t="e">
        <f>1.5*#REF!*2340000*H98</f>
        <v>#REF!</v>
      </c>
      <c r="O98" s="65">
        <f t="shared" si="9"/>
        <v>9336600</v>
      </c>
    </row>
    <row r="99" spans="1:15">
      <c r="A99" s="21" t="s">
        <v>180</v>
      </c>
      <c r="B99" s="22" t="s">
        <v>181</v>
      </c>
      <c r="C99" s="18">
        <f t="shared" si="7"/>
        <v>1</v>
      </c>
      <c r="D99" s="46"/>
      <c r="E99" s="8"/>
      <c r="F99" s="8"/>
      <c r="G99" s="48"/>
      <c r="H99" s="14"/>
      <c r="I99" s="16"/>
      <c r="J99" s="16"/>
      <c r="K99" s="61"/>
      <c r="L99" s="61"/>
      <c r="M99" s="66"/>
      <c r="N99" s="66"/>
      <c r="O99" s="66"/>
    </row>
    <row r="100" spans="1:15" s="38" customFormat="1" ht="31.5">
      <c r="A100" s="16">
        <f>SUBTOTAL(3,$F$11:F100)</f>
        <v>79</v>
      </c>
      <c r="B100" s="26" t="s">
        <v>182</v>
      </c>
      <c r="C100" s="36">
        <f t="shared" si="7"/>
        <v>32690</v>
      </c>
      <c r="D100" s="52">
        <v>32701</v>
      </c>
      <c r="E100" s="18" t="s">
        <v>14</v>
      </c>
      <c r="F100" s="37" t="s">
        <v>126</v>
      </c>
      <c r="G100" s="48">
        <v>45839</v>
      </c>
      <c r="H100" s="14">
        <v>1.33</v>
      </c>
      <c r="I100" s="16">
        <v>2</v>
      </c>
      <c r="J100" s="16">
        <v>11</v>
      </c>
      <c r="K100" s="62"/>
      <c r="L100" s="62"/>
      <c r="M100" s="24">
        <f>0.8*H100*2340000*(I100*12+J100)</f>
        <v>87141600</v>
      </c>
      <c r="N100" s="24" t="e">
        <f>1.5*#REF!*2340000*H100</f>
        <v>#REF!</v>
      </c>
      <c r="O100" s="24">
        <f>H100*2340000*3</f>
        <v>9336600</v>
      </c>
    </row>
    <row r="101" spans="1:15" s="38" customFormat="1" ht="33" customHeight="1">
      <c r="A101" s="16">
        <f>SUBTOTAL(3,$F$11:F101)</f>
        <v>80</v>
      </c>
      <c r="B101" s="26" t="s">
        <v>183</v>
      </c>
      <c r="C101" s="36">
        <f t="shared" si="7"/>
        <v>33239</v>
      </c>
      <c r="D101" s="59">
        <v>33239</v>
      </c>
      <c r="E101" s="36" t="s">
        <v>14</v>
      </c>
      <c r="F101" s="37" t="s">
        <v>55</v>
      </c>
      <c r="G101" s="48">
        <v>45839</v>
      </c>
      <c r="H101" s="14">
        <v>1.33</v>
      </c>
      <c r="I101" s="16">
        <v>3</v>
      </c>
      <c r="J101" s="16">
        <v>2</v>
      </c>
      <c r="K101" s="62"/>
      <c r="L101" s="62"/>
      <c r="M101" s="24">
        <f>0.8*H101*2340000*(I101*12+J101)</f>
        <v>94610880</v>
      </c>
      <c r="N101" s="24" t="e">
        <f>1.5*#REF!*2340000*H101</f>
        <v>#REF!</v>
      </c>
      <c r="O101" s="24">
        <f>H101*2340000*3</f>
        <v>9336600</v>
      </c>
    </row>
    <row r="102" spans="1:15">
      <c r="A102" s="21" t="s">
        <v>184</v>
      </c>
      <c r="B102" s="22" t="s">
        <v>185</v>
      </c>
      <c r="C102" s="18">
        <f t="shared" si="7"/>
        <v>1</v>
      </c>
      <c r="D102" s="46"/>
      <c r="E102" s="8"/>
      <c r="F102" s="8"/>
      <c r="G102" s="48"/>
      <c r="H102" s="14"/>
      <c r="I102" s="16"/>
      <c r="J102" s="16"/>
      <c r="K102" s="61"/>
      <c r="L102" s="61"/>
      <c r="M102" s="66"/>
      <c r="N102" s="66"/>
      <c r="O102" s="66"/>
    </row>
    <row r="103" spans="1:15">
      <c r="A103" s="16">
        <f>SUBTOTAL(3,$F$11:F103)</f>
        <v>81</v>
      </c>
      <c r="B103" s="26" t="s">
        <v>186</v>
      </c>
      <c r="C103" s="18">
        <f t="shared" si="7"/>
        <v>25781</v>
      </c>
      <c r="D103" s="52">
        <v>25788</v>
      </c>
      <c r="E103" s="18" t="s">
        <v>37</v>
      </c>
      <c r="F103" s="28" t="s">
        <v>50</v>
      </c>
      <c r="G103" s="48">
        <v>45839</v>
      </c>
      <c r="H103" s="14">
        <v>1.33</v>
      </c>
      <c r="I103" s="16">
        <v>28</v>
      </c>
      <c r="J103" s="16">
        <v>9</v>
      </c>
      <c r="K103" s="61"/>
      <c r="L103" s="61"/>
      <c r="M103" s="25" t="e">
        <f>0.8*2340000*H103*#REF!</f>
        <v>#REF!</v>
      </c>
      <c r="N103" s="25" t="e">
        <f>1.5*#REF!*2340000*H103</f>
        <v>#REF!</v>
      </c>
      <c r="O103" s="25">
        <f>H103*2340000*3</f>
        <v>9336600</v>
      </c>
    </row>
    <row r="104" spans="1:15">
      <c r="A104" s="21" t="s">
        <v>187</v>
      </c>
      <c r="B104" s="22" t="s">
        <v>188</v>
      </c>
      <c r="C104" s="18">
        <f t="shared" si="7"/>
        <v>1</v>
      </c>
      <c r="D104" s="57"/>
      <c r="E104" s="8"/>
      <c r="F104" s="39"/>
      <c r="G104" s="48"/>
      <c r="H104" s="14"/>
      <c r="I104" s="16"/>
      <c r="J104" s="16"/>
      <c r="K104" s="61"/>
      <c r="L104" s="61"/>
      <c r="M104" s="66"/>
      <c r="N104" s="66"/>
      <c r="O104" s="66"/>
    </row>
    <row r="105" spans="1:15" ht="31.5" customHeight="1">
      <c r="A105" s="16">
        <f>SUBTOTAL(3,$F$11:F105)</f>
        <v>82</v>
      </c>
      <c r="B105" s="19" t="s">
        <v>189</v>
      </c>
      <c r="C105" s="18">
        <f t="shared" si="7"/>
        <v>30133</v>
      </c>
      <c r="D105" s="57" t="s">
        <v>190</v>
      </c>
      <c r="E105" s="12" t="s">
        <v>14</v>
      </c>
      <c r="F105" s="19" t="s">
        <v>191</v>
      </c>
      <c r="G105" s="48">
        <v>45839</v>
      </c>
      <c r="H105" s="14">
        <v>1.33</v>
      </c>
      <c r="I105" s="16">
        <v>12</v>
      </c>
      <c r="J105" s="16">
        <v>5</v>
      </c>
      <c r="K105" s="61"/>
      <c r="L105" s="61"/>
      <c r="M105" s="65">
        <f>0.8*H105*2340000*60</f>
        <v>149385600</v>
      </c>
      <c r="N105" s="65" t="e">
        <f>1.5*#REF!*2340000*H105</f>
        <v>#REF!</v>
      </c>
      <c r="O105" s="65">
        <f t="shared" ref="O105:O111" si="10">H105*2340000*3</f>
        <v>9336600</v>
      </c>
    </row>
    <row r="106" spans="1:15">
      <c r="A106" s="16">
        <f>SUBTOTAL(3,$F$11:F106)</f>
        <v>83</v>
      </c>
      <c r="B106" s="19" t="s">
        <v>192</v>
      </c>
      <c r="C106" s="18">
        <f t="shared" si="7"/>
        <v>30103</v>
      </c>
      <c r="D106" s="60" t="s">
        <v>193</v>
      </c>
      <c r="E106" s="12" t="s">
        <v>14</v>
      </c>
      <c r="F106" s="19" t="s">
        <v>194</v>
      </c>
      <c r="G106" s="48">
        <v>45839</v>
      </c>
      <c r="H106" s="14">
        <v>1.33</v>
      </c>
      <c r="I106" s="16">
        <v>2</v>
      </c>
      <c r="J106" s="16">
        <v>7</v>
      </c>
      <c r="K106" s="61"/>
      <c r="L106" s="61"/>
      <c r="M106" s="24">
        <f>0.8*H106*2340000*(I106*12+J106)</f>
        <v>77182560</v>
      </c>
      <c r="N106" s="24" t="e">
        <f>1.5*#REF!*2340000*H106</f>
        <v>#REF!</v>
      </c>
      <c r="O106" s="24">
        <f t="shared" si="10"/>
        <v>9336600</v>
      </c>
    </row>
    <row r="107" spans="1:15">
      <c r="A107" s="16">
        <f>SUBTOTAL(3,$F$11:F107)</f>
        <v>84</v>
      </c>
      <c r="B107" s="19" t="s">
        <v>195</v>
      </c>
      <c r="C107" s="18">
        <f t="shared" si="7"/>
        <v>36251</v>
      </c>
      <c r="D107" s="60" t="s">
        <v>196</v>
      </c>
      <c r="E107" s="12" t="s">
        <v>14</v>
      </c>
      <c r="F107" s="19" t="s">
        <v>197</v>
      </c>
      <c r="G107" s="48">
        <v>45839</v>
      </c>
      <c r="H107" s="14">
        <v>1.33</v>
      </c>
      <c r="I107" s="16">
        <v>3</v>
      </c>
      <c r="J107" s="16">
        <v>8</v>
      </c>
      <c r="K107" s="61"/>
      <c r="L107" s="61"/>
      <c r="M107" s="24">
        <f>0.8*H107*2340000*(I107*12+J107)</f>
        <v>109549440</v>
      </c>
      <c r="N107" s="24" t="e">
        <f>1.5*#REF!*2340000*H107</f>
        <v>#REF!</v>
      </c>
      <c r="O107" s="24">
        <f t="shared" si="10"/>
        <v>9336600</v>
      </c>
    </row>
    <row r="108" spans="1:15" ht="76.5" customHeight="1">
      <c r="A108" s="16">
        <f>SUBTOTAL(3,$F$11:F108)</f>
        <v>85</v>
      </c>
      <c r="B108" s="26" t="s">
        <v>198</v>
      </c>
      <c r="C108" s="18">
        <f t="shared" si="7"/>
        <v>30560</v>
      </c>
      <c r="D108" s="60" t="s">
        <v>199</v>
      </c>
      <c r="E108" s="12" t="s">
        <v>37</v>
      </c>
      <c r="F108" s="19" t="s">
        <v>43</v>
      </c>
      <c r="G108" s="48">
        <v>45839</v>
      </c>
      <c r="H108" s="14">
        <v>1.33</v>
      </c>
      <c r="I108" s="16">
        <v>1</v>
      </c>
      <c r="J108" s="16">
        <v>7</v>
      </c>
      <c r="K108" s="61"/>
      <c r="L108" s="61"/>
      <c r="M108" s="24">
        <f>0.8*H108*2340000*(I108*12+J108)</f>
        <v>47305440</v>
      </c>
      <c r="N108" s="24" t="e">
        <f>1.5*#REF!*2340000*H108</f>
        <v>#REF!</v>
      </c>
      <c r="O108" s="24">
        <f t="shared" si="10"/>
        <v>9336600</v>
      </c>
    </row>
    <row r="109" spans="1:15" ht="33" customHeight="1">
      <c r="A109" s="16">
        <f>SUBTOTAL(3,$F$11:F109)</f>
        <v>86</v>
      </c>
      <c r="B109" s="19" t="s">
        <v>200</v>
      </c>
      <c r="C109" s="18">
        <f t="shared" si="7"/>
        <v>27546</v>
      </c>
      <c r="D109" s="57" t="s">
        <v>201</v>
      </c>
      <c r="E109" s="12" t="s">
        <v>14</v>
      </c>
      <c r="F109" s="28" t="s">
        <v>50</v>
      </c>
      <c r="G109" s="48">
        <v>45839</v>
      </c>
      <c r="H109" s="14">
        <v>1.33</v>
      </c>
      <c r="I109" s="16">
        <v>9</v>
      </c>
      <c r="J109" s="16">
        <v>6</v>
      </c>
      <c r="K109" s="61"/>
      <c r="L109" s="61"/>
      <c r="M109" s="65">
        <f>0.8*H109*2340000*60</f>
        <v>149385600</v>
      </c>
      <c r="N109" s="65" t="e">
        <f>1.5*#REF!*2340000*H109</f>
        <v>#REF!</v>
      </c>
      <c r="O109" s="65">
        <f t="shared" si="10"/>
        <v>9336600</v>
      </c>
    </row>
    <row r="110" spans="1:15">
      <c r="A110" s="16">
        <f>SUBTOTAL(3,$F$11:F110)</f>
        <v>87</v>
      </c>
      <c r="B110" s="19" t="s">
        <v>202</v>
      </c>
      <c r="C110" s="18">
        <f t="shared" si="7"/>
        <v>25447</v>
      </c>
      <c r="D110" s="60" t="s">
        <v>203</v>
      </c>
      <c r="E110" s="12" t="s">
        <v>14</v>
      </c>
      <c r="F110" s="19" t="s">
        <v>204</v>
      </c>
      <c r="G110" s="48">
        <v>45839</v>
      </c>
      <c r="H110" s="14">
        <v>1.33</v>
      </c>
      <c r="I110" s="16">
        <v>10</v>
      </c>
      <c r="J110" s="16">
        <v>0</v>
      </c>
      <c r="K110" s="61"/>
      <c r="L110" s="61"/>
      <c r="M110" s="65">
        <f>0.8*H110*2340000*60</f>
        <v>149385600</v>
      </c>
      <c r="N110" s="65" t="e">
        <f>1.5*#REF!*2340000*H110</f>
        <v>#REF!</v>
      </c>
      <c r="O110" s="65">
        <f t="shared" si="10"/>
        <v>9336600</v>
      </c>
    </row>
    <row r="111" spans="1:15" s="33" customFormat="1">
      <c r="A111" s="16">
        <f>SUBTOTAL(3,$F$11:F111)</f>
        <v>88</v>
      </c>
      <c r="B111" s="26" t="s">
        <v>205</v>
      </c>
      <c r="C111" s="18">
        <f t="shared" si="7"/>
        <v>32478</v>
      </c>
      <c r="D111" s="60" t="s">
        <v>206</v>
      </c>
      <c r="E111" s="12" t="s">
        <v>37</v>
      </c>
      <c r="F111" s="19" t="s">
        <v>207</v>
      </c>
      <c r="G111" s="48">
        <v>45839</v>
      </c>
      <c r="H111" s="14">
        <v>1.33</v>
      </c>
      <c r="I111" s="16">
        <v>4</v>
      </c>
      <c r="J111" s="16">
        <v>7</v>
      </c>
      <c r="K111" s="61"/>
      <c r="L111" s="61"/>
      <c r="M111" s="20">
        <f t="shared" ref="M111" si="11">0.8*H111*2340000*(I111*12+J111)</f>
        <v>136936800</v>
      </c>
      <c r="N111" s="20" t="e">
        <f>1.5*#REF!*2340000*H111</f>
        <v>#REF!</v>
      </c>
      <c r="O111" s="20">
        <f t="shared" si="10"/>
        <v>9336600</v>
      </c>
    </row>
    <row r="112" spans="1:15" s="40" customFormat="1" ht="15.75">
      <c r="A112" s="68"/>
      <c r="B112" s="68"/>
      <c r="C112" s="68"/>
    </row>
  </sheetData>
  <mergeCells count="16">
    <mergeCell ref="E1:H1"/>
    <mergeCell ref="A1:B1"/>
    <mergeCell ref="A2:B2"/>
    <mergeCell ref="E2:H2"/>
    <mergeCell ref="F6:F8"/>
    <mergeCell ref="G6:G8"/>
    <mergeCell ref="A3:L3"/>
    <mergeCell ref="H6:H8"/>
    <mergeCell ref="I6:J7"/>
    <mergeCell ref="K6:K8"/>
    <mergeCell ref="L6:L8"/>
    <mergeCell ref="A6:A8"/>
    <mergeCell ref="B6:B8"/>
    <mergeCell ref="C6:C8"/>
    <mergeCell ref="D6:D8"/>
    <mergeCell ref="E6:E8"/>
  </mergeCells>
  <dataValidations count="1">
    <dataValidation type="list" allowBlank="1" showInputMessage="1" showErrorMessage="1" sqref="E47:F47">
      <formula1>#REF!</formula1>
    </dataValidation>
  </dataValidations>
  <pageMargins left="0.25" right="0" top="0.5" bottom="0.5" header="0.3" footer="0.3"/>
  <pageSetup paperSize="9" scale="9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>
          <x14:formula1>
            <xm:f>[1]MA!#REF!</xm:f>
          </x14:formula1>
          <xm:sqref>E100:F101</xm:sqref>
        </x14:dataValidation>
        <x14:dataValidation type="list" allowBlank="1" showInputMessage="1" showErrorMessage="1">
          <x14:formula1>
            <xm:f>[2]MA!#REF!</xm:f>
          </x14:formula1>
          <xm:sqref>F28:F29 F19 E21:E29 F21:F26</xm:sqref>
        </x14:dataValidation>
        <x14:dataValidation type="list" allowBlank="1" showInputMessage="1" showErrorMessage="1">
          <x14:formula1>
            <xm:f>[3]MA!#REF!</xm:f>
          </x14:formula1>
          <xm:sqref>F46 E38:F43</xm:sqref>
        </x14:dataValidation>
        <x14:dataValidation type="list" allowBlank="1" showInputMessage="1" showErrorMessage="1">
          <x14:formula1>
            <xm:f>[4]MA!#REF!</xm:f>
          </x14:formula1>
          <xm:sqref>F15 F13</xm:sqref>
        </x14:dataValidation>
        <x14:dataValidation type="list" allowBlank="1" showInputMessage="1" showErrorMessage="1">
          <x14:formula1>
            <xm:f>[5]MA!#REF!</xm:f>
          </x14:formula1>
          <xm:sqref>F108 F111</xm:sqref>
        </x14:dataValidation>
        <x14:dataValidation type="list" allowBlank="1" showInputMessage="1" showErrorMessage="1">
          <x14:formula1>
            <xm:f>[6]MA!#REF!</xm:f>
          </x14:formula1>
          <xm:sqref>F27 E31:F36</xm:sqref>
        </x14:dataValidation>
        <x14:dataValidation type="list" allowBlank="1" showInputMessage="1" showErrorMessage="1">
          <x14:formula1>
            <xm:f>[7]MA!#REF!</xm:f>
          </x14:formula1>
          <xm:sqref>E67:F74</xm:sqref>
        </x14:dataValidation>
        <x14:dataValidation type="list" allowBlank="1" showInputMessage="1" showErrorMessage="1">
          <x14:formula1>
            <xm:f>[8]MA!#REF!</xm:f>
          </x14:formula1>
          <xm:sqref>E58:E65</xm:sqref>
        </x14:dataValidation>
        <x14:dataValidation type="list" allowBlank="1" showInputMessage="1" showErrorMessage="1">
          <x14:formula1>
            <xm:f>[9]MA!#REF!</xm:f>
          </x14:formula1>
          <xm:sqref>E49:E56 F56 F50:F51 F53:F54</xm:sqref>
        </x14:dataValidation>
        <x14:dataValidation type="list" allowBlank="1" showInputMessage="1" showErrorMessage="1">
          <x14:formula1>
            <xm:f>[10]MA!#REF!</xm:f>
          </x14:formula1>
          <xm:sqref>E76:F89</xm:sqref>
        </x14:dataValidation>
        <x14:dataValidation type="list" allowBlank="1" showInputMessage="1" showErrorMessage="1">
          <x14:formula1>
            <xm:f>[11]MA!#REF!</xm:f>
          </x14:formula1>
          <xm:sqref>E91:E98</xm:sqref>
        </x14:dataValidation>
        <x14:dataValidation type="list" allowBlank="1" showInputMessage="1" showErrorMessage="1">
          <x14:formula1>
            <xm:f>[12]MA!#REF!</xm:f>
          </x14:formula1>
          <xm:sqref>E103</xm:sqref>
        </x14:dataValidation>
        <x14:dataValidation type="list" allowBlank="1" showInputMessage="1" showErrorMessage="1">
          <x14:formula1>
            <xm:f>[13]MA!#REF!</xm:f>
          </x14:formula1>
          <xm:sqref>F10:G10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HP</cp:lastModifiedBy>
  <cp:lastPrinted>2025-08-12T07:54:00Z</cp:lastPrinted>
  <dcterms:created xsi:type="dcterms:W3CDTF">2025-06-26T06:50:18Z</dcterms:created>
  <dcterms:modified xsi:type="dcterms:W3CDTF">2025-08-26T09:30:50Z</dcterms:modified>
</cp:coreProperties>
</file>