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psdsor" ContentType="application/vnd.openxmlformats-package.digital-signature-origin"/>
  <Default Extension="psdsxs" ContentType="application/vnd.openxmlformats-package.digital-signature-xmlsignatur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package/2006/relationships/digital-signature/origin" Target="/package/services/digital-signature/origin.psdsor" Id="R5e2b2407b9654c95" /></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36" windowWidth="19416" windowHeight="10056"/>
  </bookViews>
  <sheets>
    <sheet name="DS tổng" sheetId="1" r:id="rId1"/>
    <sheet name="Sheet3" sheetId="3" r:id="rId2"/>
  </sheets>
  <definedNames>
    <definedName name="_xlnm.Print_Titles" localSheetId="0">'DS tổng'!$7:$8</definedName>
  </definedNames>
  <calcPr calcId="144525"/>
</workbook>
</file>

<file path=xl/calcChain.xml><?xml version="1.0" encoding="utf-8"?>
<calcChain xmlns="http://schemas.openxmlformats.org/spreadsheetml/2006/main">
  <c r="AG18" i="1" l="1"/>
  <c r="Z13" i="1" l="1"/>
  <c r="Z14" i="1"/>
  <c r="Z15" i="1"/>
  <c r="Z16" i="1"/>
  <c r="Z17" i="1"/>
  <c r="Z12" i="1"/>
  <c r="V15" i="1" l="1"/>
  <c r="A13" i="1" l="1"/>
  <c r="A14" i="1" s="1"/>
  <c r="A15" i="1" s="1"/>
  <c r="A16" i="1" s="1"/>
  <c r="A17" i="1" s="1"/>
  <c r="V17" i="1" l="1"/>
  <c r="V16" i="1" l="1"/>
  <c r="V14" i="1"/>
  <c r="V13" i="1"/>
</calcChain>
</file>

<file path=xl/sharedStrings.xml><?xml version="1.0" encoding="utf-8"?>
<sst xmlns="http://schemas.openxmlformats.org/spreadsheetml/2006/main" count="115" uniqueCount="97">
  <si>
    <t>TT</t>
  </si>
  <si>
    <t>Họ và tên</t>
  </si>
  <si>
    <t>Ngày tháng năm sinh</t>
  </si>
  <si>
    <t>Trình độ đào tạo</t>
  </si>
  <si>
    <t>Chức vụ/chức danh chuyên môn đang đảm nhiệm</t>
  </si>
  <si>
    <t>Phòng/Ban/Đơn vị đang công tác</t>
  </si>
  <si>
    <t>Lương theo ngạch, bậc, chức vụ, chức danh, chức danh nghề nghiệp</t>
  </si>
  <si>
    <t>Phụ cấp chức vụ (nếu có)</t>
  </si>
  <si>
    <t>Phụ cấp thâm niên vượt khung (nếu có)</t>
  </si>
  <si>
    <t>Phụ cấp thâm niên nghề (nếu có)</t>
  </si>
  <si>
    <t>Phụ cấp ưu đãi theo nghề (nếu có)</t>
  </si>
  <si>
    <t>Phụ cấp trách nhiệm theo nghề (nếu có)</t>
  </si>
  <si>
    <t>Phụ cấp công vụ
(nếu có)</t>
  </si>
  <si>
    <t>Phụ cấp công tác đảng, đoàn thể (nếu có)</t>
  </si>
  <si>
    <t>Tuổi khi giải quyết chính sách</t>
  </si>
  <si>
    <t>Thời điểm nghỉ</t>
  </si>
  <si>
    <t>Số năm nghỉ hưu trước tuổi</t>
  </si>
  <si>
    <t>Được hưởng chính sách</t>
  </si>
  <si>
    <t>Hệ số lương</t>
  </si>
  <si>
    <t>Thời điểm hưởng</t>
  </si>
  <si>
    <t>Hệ số</t>
  </si>
  <si>
    <t>Mức phụ cấp (%)</t>
  </si>
  <si>
    <t>Nghỉ
hưu
trước
tuổi</t>
  </si>
  <si>
    <t>Nghỉ
thôi
việc</t>
  </si>
  <si>
    <t>A</t>
  </si>
  <si>
    <t>B</t>
  </si>
  <si>
    <t>TỔNG CỘNG</t>
  </si>
  <si>
    <t>Tiền lương tháng hiện hưởng (đồng)</t>
  </si>
  <si>
    <t>Số tháng nghỉ hưu trước tuổi</t>
  </si>
  <si>
    <t>SỞ Y TẾ</t>
  </si>
  <si>
    <t>Huỳnh Kim Long</t>
  </si>
  <si>
    <t>19/01/1968</t>
  </si>
  <si>
    <t>Dược sĩ chuyên khoa I</t>
  </si>
  <si>
    <t>Thanh tra viên</t>
  </si>
  <si>
    <t>Phòng Thanh tra</t>
  </si>
  <si>
    <t>01/5/2021</t>
  </si>
  <si>
    <t>01/5/2024</t>
  </si>
  <si>
    <t>01/01/2025</t>
  </si>
  <si>
    <t>01/3/2025</t>
  </si>
  <si>
    <t>Nguyễn Xuân Dung</t>
  </si>
  <si>
    <t>08/4/1970</t>
  </si>
  <si>
    <t>Bác sĩ chuyên khoa I</t>
  </si>
  <si>
    <t>Chuyên viên</t>
  </si>
  <si>
    <t xml:space="preserve"> Phòng Nghiệp vụ</t>
  </si>
  <si>
    <t>01/9/2023</t>
  </si>
  <si>
    <t>01/6/2025</t>
  </si>
  <si>
    <t>Đặng Minh Dũng</t>
  </si>
  <si>
    <t>01/7/2024</t>
  </si>
  <si>
    <t>Cán sự</t>
  </si>
  <si>
    <t>Ngô Thị Ánh Tuyết</t>
  </si>
  <si>
    <t>17/10/1971</t>
  </si>
  <si>
    <t>01/4/2025</t>
  </si>
  <si>
    <t>Bùi Thị Thoe</t>
  </si>
  <si>
    <t>16/4/1969</t>
  </si>
  <si>
    <t>Cử nhân Công tác xã hội</t>
  </si>
  <si>
    <t>01/02/2023</t>
  </si>
  <si>
    <t>01/5/2025</t>
  </si>
  <si>
    <t>Công chức</t>
  </si>
  <si>
    <t>Phan Văn Vũ</t>
  </si>
  <si>
    <t>01/01/1969</t>
  </si>
  <si>
    <t>Cử nhân Quản trị kinh doanh</t>
  </si>
  <si>
    <t>Phòng Dân số - Chính sách xã hội</t>
  </si>
  <si>
    <t>Lý do thực hiện chính sách</t>
  </si>
  <si>
    <t>Phòng Nghiệp vụ</t>
  </si>
  <si>
    <t>Độc lập - Tự do - Hạnh phúc</t>
  </si>
  <si>
    <t>CỘNG HÒA XÃ HỘI CHỦ NGHĨA VIỆT NAM</t>
  </si>
  <si>
    <t>Theo điểm a khoản 1 và điểm b khoản 2 Điều 7 Nghị định số 178/2024/NĐ-CP (được sửa đổi, bổ sung tại Nghị định số 67/2025/NĐ-CP của Chính phủ)</t>
  </si>
  <si>
    <t>Sắp xếp tổ chức bộ máy bên trong Sở Y tế, giải thể phòng Thanh tra và nhập về phòng Nghiệp vụ, cá nhân có đơn xin tự nguyện nghỉ hưu trước tuổi theo Nghị định số 178/2024/NĐ-CP (được sửa đổi, bổ sung  tại Nghị định số 67/2025/NĐ-CP), được thủ trưởng đơn vị đồng ý</t>
  </si>
  <si>
    <t>Thời điểm công tác có đóng BHXH</t>
  </si>
  <si>
    <t>BHXH
(năm)</t>
  </si>
  <si>
    <t>BHXH
(tháng)</t>
  </si>
  <si>
    <t>Tổng số tháng</t>
  </si>
  <si>
    <t>Thời gian công tác đóng BHXH theo sổ BHXH</t>
  </si>
  <si>
    <t>Sắp xếp tổ chức bộ máy bên trong Sở Y tế, sáp nhập Chi cục An toàn về sinh thực phẩm vào phòng Nghiệp vụ, cá nhân có đơn xin tự nguyện nghỉ hưu trước tuổi theo Nghị định số 178/2024/NĐ-CP (được sửa đổi, bổ sung tại Nghị định số 67/2025/NĐ-CP của Chính phủ), được thủ trưởng đơn vị đồng ý</t>
  </si>
  <si>
    <t>Sắp xếp tổ chức bộ máy bên trong Sở Y tế, sáp nhập Chi cục Dân số - Kế hoạch hóa gia đình về Sở Y tế, cá nhân có đơn xin tự nguyện nghỉ hưu trước tuổi theo Nghị định số 178/2024/NĐ-CP  (được sửa đổi, bổ sung tại Nghị định số 67/2025/NĐ-CP của Chính phủ), được thủ trưởng đơn vị đồng ý. (Trước khi sáp nhập về Phòng dân số - Chính sách xã hội giữ chức vụ Chi cục trưởng Chi cục DS-KHHGĐ)</t>
  </si>
  <si>
    <t>Theo điểm a khoản 1 và điểm d khoản 2 Điều 7 Nghị định số 178/2024/NĐ-CP (được sửa đổi, bổ sung tại Nghị định số 67/2025/NĐ-CP của Chính phủ)</t>
  </si>
  <si>
    <t>Sắp xếp tổ chức bộ máy, 
sáp nhập Chi cục Dân số - Kế hoạch hóa gia đình về phòng Dân số - Chính sách xã hội - Sở Y tế, cá nhân có đơn xin tự nguyện nghỉ hưu trước tuổi theo Nghị định số 178/2024/NĐ-CP (được sửa đổi, bổ sung tại Nghị định số 67/2025/NĐ-CP của Chính phủ), được thủ trưởng đơn vị đồng ý</t>
  </si>
  <si>
    <t>Sắp xếp tổ chức bộ máy do  
họp nhất bộ phận của Sở Lao động - Thương binh và Xã hội vào Sở Y tế (chuyển từ phòng Phòng chống tệ nạn xã hội của Sở LĐTBXH về phòng Dân số - Chính sách xã hội của Sở Y tế), cá nhân có đơn xin tự nguyện nghỉ hưu trước tuổi theo Nghị định số 178/2024/NĐ-CP (được sửa đổi, bổ sung tại Nghị định số 67/2025/NĐ-CP của Chính phủ), được thủ trưởng đơn vị đồng ý</t>
  </si>
  <si>
    <t>5/1998</t>
  </si>
  <si>
    <t>3/2001</t>
  </si>
  <si>
    <t>10/1989</t>
  </si>
  <si>
    <t>7/1999</t>
  </si>
  <si>
    <t>5/1992</t>
  </si>
  <si>
    <t>11/1986</t>
  </si>
  <si>
    <t>ỦY BAN NHÂN DÂN</t>
  </si>
  <si>
    <t>TỈNH VĨNH LONG</t>
  </si>
  <si>
    <t>Theo điểm a khoản 1 và điểm a khoản 2 Điều 7 Nghị định số 178/2024/NĐ-CP (được sửa đổi, bổ sung tại Nghị định số 67/2025/NĐ-CP của Chính phủ)</t>
  </si>
  <si>
    <r>
      <t xml:space="preserve">
   </t>
    </r>
    <r>
      <rPr>
        <i/>
        <sz val="12"/>
        <rFont val="Times New Roman"/>
        <family val="1"/>
      </rPr>
      <t xml:space="preserve">
</t>
    </r>
  </si>
  <si>
    <t>DANH SÁCH VÀ KINH PHÍ THỰC HIỆN CHÍNH SÁCH, CHẾ ĐỘ THEO NGHỊ ĐỊNH SỐ 178/2024/NĐ-CP 
NGÀY 31/12/2024 CỦA CHÍNH PHỦ (ĐƯỢC SỬA ĐỔI, BỔ SUNG TẠI NGHỊ ĐỊNH SỐ 67/2025/NĐ-CP NGÀY 15/3/2025 CỦA CHÍNH PHỦ) 
NĂM 2025 CỦA SỞ Y TẾ</t>
  </si>
  <si>
    <t>Tổng kinh phí để thực hiện chính sách (đồng)</t>
  </si>
  <si>
    <t>Nam</t>
  </si>
  <si>
    <t>Nữ</t>
  </si>
  <si>
    <t>Thạc sĩ Luật; Kỹ sư Hóa thực phẩm</t>
  </si>
  <si>
    <t>Chuyên viên (Nguyên Phó Chi cục trưởng Chi cục An toàn vệ sinh thực phẩm)</t>
  </si>
  <si>
    <t>Chuyên viên (Nguyên Chi cục trưởng Chi cục Dân số - Kế hoạch hóa gia đình)</t>
  </si>
  <si>
    <t>Sắp xếp tổ chức bộ máy bên trng Sở Y tế, sáp nhập Chi cục An toàn về sinh thực phẩm vào phòng Nghiệp vụ, cá nhân có đơn xin tự nguyện nghỉ hưu trước tuổi theo Nghị định số 178/2024/NĐ-CP (được sửa đổi, bổ sung tại Nghị định số 67/2025/NĐ-CP của Chính phủ), được thủ trưởng đơn vị đồng ý. (Trước khi sáp nhập về Phòng Nghiệp vụ, giữ vị trí Phó chi cục trưởng Chi cục An toàn vệ sinh thực phẩm)</t>
  </si>
  <si>
    <t>(Kèm theo Quyết định số 719/QĐ-UBND ngày 21/4/2025 của Ủy ban nhân dân tỉnh Vĩnh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</si>
</sst>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_);_(* \(#,##0\);_(* &quot;-&quot;??_);_(@_)"/>
    <numFmt numFmtId="165" formatCode="dd\/mm\/yy"/>
    <numFmt numFmtId="166" formatCode="dd\/mm\/yyyy"/>
  </numFmts>
  <fonts count="12" x14ac:knownFonts="1">
    <font>
      <sz val="11"/>
      <color theme="1"/>
      <name val="Calibri"/>
      <family val="2"/>
      <scheme val="minor"/>
    </font>
    <font>
      <sz val="11"/>
      <name val="Times New Roman"/>
      <family val="1"/>
    </font>
    <font>
      <i/>
      <sz val="11"/>
      <name val="Times New Roman"/>
      <family val="1"/>
    </font>
    <font>
      <b/>
      <sz val="12"/>
      <name val="Times New Roman"/>
      <family val="1"/>
    </font>
    <font>
      <i/>
      <sz val="12"/>
      <name val="Times New Roman"/>
      <family val="1"/>
    </font>
    <font>
      <b/>
      <sz val="11"/>
      <name val="Times New Roman"/>
      <family val="1"/>
      <charset val="163"/>
    </font>
    <font>
      <sz val="12"/>
      <name val="Times New Roman"/>
      <family val="1"/>
    </font>
    <font>
      <b/>
      <sz val="11"/>
      <name val="Times New Roman"/>
      <family val="1"/>
    </font>
    <font>
      <b/>
      <sz val="10"/>
      <name val="Times New Roman"/>
      <family val="1"/>
    </font>
    <font>
      <b/>
      <sz val="10"/>
      <color theme="1"/>
      <name val="Times New Roman"/>
      <family val="1"/>
    </font>
    <font>
      <i/>
      <sz val="10"/>
      <name val="Times New Roman"/>
      <family val="1"/>
    </font>
    <font>
      <sz val="10"/>
      <name val="Times New Roman"/>
      <family val="1"/>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63">
    <xf numFmtId="0" fontId="0" fillId="0" borderId="0" xfId="0"/>
    <xf numFmtId="0" fontId="1" fillId="0" borderId="0" xfId="0" applyFont="1"/>
    <xf numFmtId="0" fontId="2" fillId="0" borderId="0" xfId="0" applyFont="1"/>
    <xf numFmtId="0" fontId="5" fillId="0" borderId="0" xfId="0" applyFont="1"/>
    <xf numFmtId="0" fontId="6" fillId="0" borderId="0" xfId="0" applyFont="1" applyAlignment="1">
      <alignment horizontal="center" vertical="center" wrapText="1"/>
    </xf>
    <xf numFmtId="0" fontId="6" fillId="0" borderId="0" xfId="0" applyFont="1"/>
    <xf numFmtId="0" fontId="7" fillId="0" borderId="0" xfId="0" applyFont="1"/>
    <xf numFmtId="0" fontId="3" fillId="0" borderId="0" xfId="0" applyFont="1" applyBorder="1" applyAlignment="1">
      <alignment horizontal="center" vertical="top" wrapText="1"/>
    </xf>
    <xf numFmtId="0" fontId="8" fillId="0" borderId="2" xfId="0" applyFont="1" applyBorder="1" applyAlignment="1">
      <alignment vertical="center"/>
    </xf>
    <xf numFmtId="0" fontId="3" fillId="0" borderId="1" xfId="0" applyFont="1" applyBorder="1" applyAlignment="1">
      <alignment horizontal="center" vertical="top" wrapText="1"/>
    </xf>
    <xf numFmtId="0" fontId="7" fillId="0" borderId="0" xfId="0" applyFont="1" applyBorder="1" applyAlignment="1">
      <alignment horizontal="center"/>
    </xf>
    <xf numFmtId="0" fontId="1" fillId="0" borderId="0" xfId="0" applyFont="1" applyBorder="1"/>
    <xf numFmtId="0" fontId="3" fillId="0" borderId="1" xfId="0" applyFont="1" applyFill="1" applyBorder="1" applyAlignment="1">
      <alignment horizontal="center" vertical="top" wrapText="1"/>
    </xf>
    <xf numFmtId="0" fontId="6" fillId="0" borderId="0" xfId="0" applyFont="1" applyFill="1"/>
    <xf numFmtId="0" fontId="1" fillId="0" borderId="0" xfId="0" applyFont="1" applyFill="1"/>
    <xf numFmtId="0" fontId="8" fillId="0" borderId="2" xfId="0" applyFont="1" applyBorder="1" applyAlignment="1">
      <alignment horizontal="center" vertical="center" wrapText="1"/>
    </xf>
    <xf numFmtId="0" fontId="8" fillId="0" borderId="5"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164" fontId="8" fillId="0" borderId="2" xfId="0" applyNumberFormat="1" applyFont="1" applyBorder="1" applyAlignment="1">
      <alignment horizontal="center" vertical="center" shrinkToFit="1"/>
    </xf>
    <xf numFmtId="0" fontId="11" fillId="0" borderId="2" xfId="0" applyFont="1" applyBorder="1" applyAlignment="1">
      <alignment horizontal="center" vertical="center" wrapText="1"/>
    </xf>
    <xf numFmtId="0" fontId="11" fillId="0" borderId="2" xfId="0" applyFont="1" applyBorder="1" applyAlignment="1">
      <alignment vertical="center"/>
    </xf>
    <xf numFmtId="165" fontId="11" fillId="0" borderId="2" xfId="0" quotePrefix="1" applyNumberFormat="1" applyFont="1" applyBorder="1" applyAlignment="1">
      <alignment horizontal="center" vertical="center" wrapText="1"/>
    </xf>
    <xf numFmtId="0" fontId="11" fillId="0" borderId="2" xfId="0" quotePrefix="1" applyFont="1" applyBorder="1" applyAlignment="1">
      <alignment horizontal="center" vertical="center" wrapText="1"/>
    </xf>
    <xf numFmtId="9" fontId="11" fillId="0" borderId="2" xfId="0" applyNumberFormat="1" applyFont="1" applyBorder="1" applyAlignment="1">
      <alignment horizontal="center" vertical="center" wrapText="1"/>
    </xf>
    <xf numFmtId="3" fontId="11" fillId="0" borderId="2" xfId="0" applyNumberFormat="1" applyFont="1" applyBorder="1" applyAlignment="1">
      <alignment horizontal="center" vertical="center" wrapText="1"/>
    </xf>
    <xf numFmtId="3" fontId="11" fillId="0" borderId="2" xfId="0" quotePrefix="1" applyNumberFormat="1" applyFont="1" applyFill="1" applyBorder="1" applyAlignment="1">
      <alignment horizontal="center" vertical="center" wrapText="1"/>
    </xf>
    <xf numFmtId="3" fontId="11" fillId="0" borderId="2" xfId="0" applyNumberFormat="1" applyFont="1" applyFill="1" applyBorder="1" applyAlignment="1">
      <alignment horizontal="center" vertical="center" wrapText="1"/>
    </xf>
    <xf numFmtId="164" fontId="11" fillId="0" borderId="2" xfId="0" applyNumberFormat="1" applyFont="1" applyBorder="1" applyAlignment="1">
      <alignment horizontal="center" vertical="center" shrinkToFit="1"/>
    </xf>
    <xf numFmtId="2" fontId="11" fillId="0" borderId="2" xfId="0" applyNumberFormat="1" applyFont="1" applyBorder="1" applyAlignment="1">
      <alignment horizontal="center" vertical="center" wrapText="1"/>
    </xf>
    <xf numFmtId="0" fontId="11" fillId="0" borderId="2" xfId="0" applyFont="1" applyFill="1" applyBorder="1" applyAlignment="1">
      <alignment horizontal="center" vertical="center" wrapText="1"/>
    </xf>
    <xf numFmtId="0" fontId="8" fillId="0" borderId="2" xfId="0" applyFont="1" applyBorder="1" applyAlignment="1">
      <alignment horizontal="center" vertical="center" wrapText="1"/>
    </xf>
    <xf numFmtId="0" fontId="3" fillId="0" borderId="0" xfId="0" applyFont="1" applyBorder="1" applyAlignment="1">
      <alignment vertical="top" wrapText="1"/>
    </xf>
    <xf numFmtId="0" fontId="7" fillId="0" borderId="0" xfId="0" applyFont="1" applyAlignment="1"/>
    <xf numFmtId="0" fontId="10" fillId="0" borderId="2" xfId="0" applyFont="1" applyBorder="1" applyAlignment="1">
      <alignment horizontal="center" vertical="center"/>
    </xf>
    <xf numFmtId="0" fontId="7" fillId="0" borderId="0" xfId="0" applyFont="1" applyAlignment="1">
      <alignment horizontal="center" vertical="center"/>
    </xf>
    <xf numFmtId="0" fontId="1" fillId="0" borderId="0" xfId="0" applyFont="1" applyAlignment="1">
      <alignment horizontal="center" vertical="center"/>
    </xf>
    <xf numFmtId="0" fontId="8" fillId="0" borderId="2" xfId="0" applyFont="1" applyBorder="1" applyAlignment="1">
      <alignment horizontal="center" vertical="center"/>
    </xf>
    <xf numFmtId="0" fontId="11" fillId="0" borderId="2" xfId="0" applyFont="1" applyBorder="1" applyAlignment="1">
      <alignment horizontal="center" vertical="center"/>
    </xf>
    <xf numFmtId="0" fontId="8" fillId="0" borderId="4" xfId="0" applyFont="1" applyBorder="1" applyAlignment="1">
      <alignment vertical="center" wrapText="1"/>
    </xf>
    <xf numFmtId="0" fontId="11" fillId="0" borderId="2" xfId="0" quotePrefix="1" applyFont="1" applyBorder="1" applyAlignment="1">
      <alignment vertical="center"/>
    </xf>
    <xf numFmtId="166" fontId="11" fillId="0" borderId="2" xfId="0" applyNumberFormat="1" applyFont="1" applyBorder="1" applyAlignment="1">
      <alignment horizontal="center" vertical="center" wrapText="1"/>
    </xf>
    <xf numFmtId="166" fontId="11" fillId="0" borderId="2" xfId="0" applyNumberFormat="1" applyFont="1" applyBorder="1" applyAlignment="1">
      <alignment vertical="center"/>
    </xf>
    <xf numFmtId="166" fontId="11" fillId="0" borderId="2" xfId="0" quotePrefix="1" applyNumberFormat="1" applyFont="1" applyBorder="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 fillId="0" borderId="0" xfId="0" applyFont="1" applyAlignment="1">
      <alignment horizontal="left"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6" fillId="0" borderId="0" xfId="0" applyFont="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4" fillId="0" borderId="0" xfId="0" applyFont="1" applyBorder="1" applyAlignment="1">
      <alignment horizontal="center" vertical="top" wrapText="1"/>
    </xf>
    <xf numFmtId="0" fontId="3" fillId="0" borderId="0" xfId="0" applyFont="1" applyBorder="1" applyAlignment="1">
      <alignment horizontal="center" vertical="top" wrapText="1"/>
    </xf>
    <xf numFmtId="0" fontId="7" fillId="0" borderId="0" xfId="0" applyFont="1" applyBorder="1" applyAlignment="1">
      <alignment horizontal="center"/>
    </xf>
    <xf numFmtId="0" fontId="2" fillId="0" borderId="0" xfId="0" applyFont="1" applyAlignment="1">
      <alignment horizontal="center"/>
    </xf>
    <xf numFmtId="0" fontId="7"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395356</xdr:colOff>
      <xdr:row>1</xdr:row>
      <xdr:rowOff>181841</xdr:rowOff>
    </xdr:from>
    <xdr:to>
      <xdr:col>3</xdr:col>
      <xdr:colOff>105610</xdr:colOff>
      <xdr:row>1</xdr:row>
      <xdr:rowOff>181841</xdr:rowOff>
    </xdr:to>
    <xdr:cxnSp macro="">
      <xdr:nvCxnSpPr>
        <xdr:cNvPr id="3" name="Straight Connector 2"/>
        <xdr:cNvCxnSpPr/>
      </xdr:nvCxnSpPr>
      <xdr:spPr>
        <a:xfrm>
          <a:off x="1802125" y="372341"/>
          <a:ext cx="450273"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255629</xdr:colOff>
      <xdr:row>2</xdr:row>
      <xdr:rowOff>20565</xdr:rowOff>
    </xdr:from>
    <xdr:to>
      <xdr:col>20</xdr:col>
      <xdr:colOff>98202</xdr:colOff>
      <xdr:row>2</xdr:row>
      <xdr:rowOff>20565</xdr:rowOff>
    </xdr:to>
    <xdr:cxnSp macro="">
      <xdr:nvCxnSpPr>
        <xdr:cNvPr id="5" name="Straight Connector 4"/>
        <xdr:cNvCxnSpPr/>
      </xdr:nvCxnSpPr>
      <xdr:spPr>
        <a:xfrm>
          <a:off x="10462033" y="401565"/>
          <a:ext cx="16669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198556</xdr:colOff>
      <xdr:row>5</xdr:row>
      <xdr:rowOff>9525</xdr:rowOff>
    </xdr:from>
    <xdr:to>
      <xdr:col>19</xdr:col>
      <xdr:colOff>402610</xdr:colOff>
      <xdr:row>5</xdr:row>
      <xdr:rowOff>11906</xdr:rowOff>
    </xdr:to>
    <xdr:cxnSp macro="">
      <xdr:nvCxnSpPr>
        <xdr:cNvPr id="6" name="Straight Connector 5"/>
        <xdr:cNvCxnSpPr/>
      </xdr:nvCxnSpPr>
      <xdr:spPr>
        <a:xfrm>
          <a:off x="9928710" y="1467583"/>
          <a:ext cx="2057765" cy="238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7"/>
  <sheetViews>
    <sheetView tabSelected="1" topLeftCell="A7" zoomScale="130" zoomScaleNormal="130" workbookViewId="0">
      <selection activeCell="A5" sqref="A5:AG5"/>
    </sheetView>
  </sheetViews>
  <sheetFormatPr defaultColWidth="9" defaultRowHeight="13.8" x14ac:dyDescent="0.25"/>
  <cols>
    <col min="1" max="1" width="3.44140625" style="1" customWidth="1"/>
    <col min="2" max="2" width="17.6640625" style="1" customWidth="1"/>
    <col min="3" max="3" width="11.109375" style="1" customWidth="1"/>
    <col min="4" max="4" width="10.6640625" style="1" customWidth="1"/>
    <col min="5" max="5" width="8.5546875" style="1" customWidth="1"/>
    <col min="6" max="6" width="10" style="1" customWidth="1"/>
    <col min="7" max="7" width="6.88671875" style="1" customWidth="1"/>
    <col min="8" max="8" width="10" style="1" customWidth="1"/>
    <col min="9" max="9" width="12.5546875" style="1" customWidth="1"/>
    <col min="10" max="10" width="6.88671875" style="1" customWidth="1"/>
    <col min="11" max="11" width="7.44140625" style="1" customWidth="1"/>
    <col min="12" max="12" width="10" style="1" customWidth="1"/>
    <col min="13" max="13" width="10.33203125" style="1" customWidth="1"/>
    <col min="14" max="14" width="10" style="1" customWidth="1"/>
    <col min="15" max="15" width="10.44140625" style="1" customWidth="1"/>
    <col min="16" max="16" width="7.109375" style="1" customWidth="1"/>
    <col min="17" max="17" width="5.88671875" style="1" customWidth="1"/>
    <col min="18" max="18" width="8.109375" style="1" customWidth="1"/>
    <col min="19" max="20" width="6.6640625" style="1" customWidth="1"/>
    <col min="21" max="21" width="11.44140625" style="1" customWidth="1"/>
    <col min="22" max="22" width="10.5546875" style="14" customWidth="1"/>
    <col min="23" max="23" width="8.88671875" style="14" customWidth="1"/>
    <col min="24" max="24" width="6.5546875" style="14" customWidth="1"/>
    <col min="25" max="25" width="7.6640625" style="14" customWidth="1"/>
    <col min="26" max="26" width="6.88671875" style="1" customWidth="1"/>
    <col min="27" max="27" width="9" style="1" customWidth="1"/>
    <col min="28" max="28" width="9.5546875" style="1" customWidth="1"/>
    <col min="29" max="29" width="6.88671875" style="1" customWidth="1"/>
    <col min="30" max="30" width="8.88671875" style="1" customWidth="1"/>
    <col min="31" max="31" width="20.5546875" style="1" customWidth="1"/>
    <col min="32" max="32" width="8.33203125" style="1" customWidth="1"/>
    <col min="33" max="33" width="13.109375" style="38" customWidth="1"/>
    <col min="34" max="34" width="35.88671875" style="1" customWidth="1"/>
    <col min="35" max="16384" width="9" style="1"/>
  </cols>
  <sheetData>
    <row r="1" spans="1:34" x14ac:dyDescent="0.25">
      <c r="A1" s="60" t="s">
        <v>84</v>
      </c>
      <c r="B1" s="60"/>
      <c r="C1" s="60"/>
      <c r="D1" s="60"/>
      <c r="E1" s="60"/>
      <c r="F1" s="60"/>
      <c r="H1" s="35"/>
      <c r="I1" s="35"/>
      <c r="J1" s="35"/>
      <c r="K1" s="35"/>
      <c r="L1" s="35"/>
      <c r="M1" s="35"/>
      <c r="N1" s="35"/>
      <c r="O1" s="62" t="s">
        <v>65</v>
      </c>
      <c r="P1" s="62"/>
      <c r="Q1" s="62"/>
      <c r="R1" s="62"/>
      <c r="S1" s="62"/>
      <c r="T1" s="62"/>
      <c r="U1" s="62"/>
      <c r="V1" s="62"/>
      <c r="W1" s="35"/>
      <c r="X1" s="35"/>
      <c r="Y1" s="35"/>
      <c r="Z1" s="35"/>
      <c r="AA1" s="35"/>
      <c r="AB1" s="35"/>
      <c r="AC1" s="35"/>
      <c r="AD1" s="35"/>
      <c r="AE1" s="35"/>
      <c r="AF1" s="35"/>
      <c r="AG1" s="37"/>
    </row>
    <row r="2" spans="1:34" x14ac:dyDescent="0.25">
      <c r="A2" s="60" t="s">
        <v>85</v>
      </c>
      <c r="B2" s="60"/>
      <c r="C2" s="60"/>
      <c r="D2" s="60"/>
      <c r="E2" s="60"/>
      <c r="F2" s="60"/>
      <c r="H2" s="35"/>
      <c r="I2" s="35"/>
      <c r="J2" s="35"/>
      <c r="K2" s="35"/>
      <c r="L2" s="35"/>
      <c r="M2" s="35"/>
      <c r="N2" s="35"/>
      <c r="O2" s="62" t="s">
        <v>64</v>
      </c>
      <c r="P2" s="62"/>
      <c r="Q2" s="62"/>
      <c r="R2" s="62"/>
      <c r="S2" s="62"/>
      <c r="T2" s="62"/>
      <c r="U2" s="62"/>
      <c r="V2" s="62"/>
      <c r="W2" s="35"/>
      <c r="X2" s="35"/>
      <c r="Y2" s="35"/>
      <c r="Z2" s="35"/>
      <c r="AA2" s="35"/>
      <c r="AB2" s="35"/>
      <c r="AC2" s="35"/>
      <c r="AD2" s="35"/>
      <c r="AE2" s="35"/>
      <c r="AF2" s="35"/>
      <c r="AG2" s="37"/>
    </row>
    <row r="3" spans="1:34" ht="15" x14ac:dyDescent="0.25">
      <c r="A3" s="10"/>
      <c r="B3" s="10"/>
      <c r="C3" s="10"/>
      <c r="D3" s="10"/>
      <c r="E3" s="10"/>
      <c r="F3" s="10"/>
      <c r="H3" s="61"/>
      <c r="I3" s="61"/>
      <c r="J3" s="61"/>
      <c r="K3" s="61"/>
      <c r="L3" s="61"/>
      <c r="M3" s="61"/>
      <c r="N3" s="61"/>
      <c r="O3" s="61"/>
      <c r="P3" s="61"/>
      <c r="Q3" s="61"/>
      <c r="R3" s="61"/>
      <c r="S3" s="61"/>
      <c r="T3" s="61"/>
      <c r="U3" s="61"/>
      <c r="V3" s="61"/>
      <c r="W3" s="61"/>
      <c r="X3" s="61"/>
      <c r="Y3" s="61"/>
      <c r="Z3" s="61"/>
      <c r="AA3" s="61"/>
      <c r="AB3" s="61"/>
      <c r="AC3" s="61"/>
      <c r="AD3" s="61"/>
      <c r="AE3" s="61"/>
      <c r="AF3" s="61"/>
      <c r="AG3" s="61"/>
    </row>
    <row r="4" spans="1:34" ht="49.5" customHeight="1" x14ac:dyDescent="0.25">
      <c r="A4" s="34" t="s">
        <v>87</v>
      </c>
      <c r="B4" s="34"/>
      <c r="C4" s="34"/>
      <c r="D4" s="59" t="s">
        <v>88</v>
      </c>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row>
    <row r="5" spans="1:34" s="11" customFormat="1" ht="20.25" customHeight="1" x14ac:dyDescent="0.25">
      <c r="A5" s="58" t="s">
        <v>96</v>
      </c>
      <c r="B5" s="58"/>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row>
    <row r="6" spans="1:34" ht="18.75" customHeight="1" x14ac:dyDescent="0.25">
      <c r="A6" s="9"/>
      <c r="B6" s="9"/>
      <c r="C6" s="9"/>
      <c r="D6" s="9"/>
      <c r="E6" s="9"/>
      <c r="F6" s="7"/>
      <c r="G6" s="9"/>
      <c r="H6" s="9"/>
      <c r="I6" s="9"/>
      <c r="J6" s="9"/>
      <c r="K6" s="9"/>
      <c r="L6" s="9"/>
      <c r="M6" s="9"/>
      <c r="N6" s="9"/>
      <c r="O6" s="9"/>
      <c r="P6" s="9"/>
      <c r="Q6" s="9"/>
      <c r="R6" s="9"/>
      <c r="S6" s="7"/>
      <c r="T6" s="7"/>
      <c r="U6" s="9"/>
      <c r="V6" s="12"/>
      <c r="W6" s="12"/>
      <c r="X6" s="12"/>
      <c r="Y6" s="12"/>
      <c r="Z6" s="9"/>
      <c r="AA6" s="9"/>
      <c r="AB6" s="7"/>
      <c r="AC6" s="7"/>
      <c r="AD6" s="9"/>
      <c r="AE6" s="9"/>
      <c r="AF6" s="9"/>
    </row>
    <row r="7" spans="1:34" s="6" customFormat="1" ht="60.6" customHeight="1" x14ac:dyDescent="0.25">
      <c r="A7" s="53" t="s">
        <v>0</v>
      </c>
      <c r="B7" s="53" t="s">
        <v>1</v>
      </c>
      <c r="C7" s="48" t="s">
        <v>2</v>
      </c>
      <c r="D7" s="49"/>
      <c r="E7" s="53" t="s">
        <v>3</v>
      </c>
      <c r="F7" s="53" t="s">
        <v>4</v>
      </c>
      <c r="G7" s="51" t="s">
        <v>5</v>
      </c>
      <c r="H7" s="53" t="s">
        <v>6</v>
      </c>
      <c r="I7" s="53"/>
      <c r="J7" s="53" t="s">
        <v>7</v>
      </c>
      <c r="K7" s="53"/>
      <c r="L7" s="53" t="s">
        <v>8</v>
      </c>
      <c r="M7" s="53"/>
      <c r="N7" s="53" t="s">
        <v>9</v>
      </c>
      <c r="O7" s="53"/>
      <c r="P7" s="53" t="s">
        <v>10</v>
      </c>
      <c r="Q7" s="53"/>
      <c r="R7" s="53" t="s">
        <v>11</v>
      </c>
      <c r="S7" s="53"/>
      <c r="T7" s="51" t="s">
        <v>12</v>
      </c>
      <c r="U7" s="51" t="s">
        <v>13</v>
      </c>
      <c r="V7" s="53" t="s">
        <v>27</v>
      </c>
      <c r="W7" s="55" t="s">
        <v>72</v>
      </c>
      <c r="X7" s="56"/>
      <c r="Y7" s="56"/>
      <c r="Z7" s="57"/>
      <c r="AA7" s="53" t="s">
        <v>14</v>
      </c>
      <c r="AB7" s="53" t="s">
        <v>15</v>
      </c>
      <c r="AC7" s="51" t="s">
        <v>16</v>
      </c>
      <c r="AD7" s="51" t="s">
        <v>28</v>
      </c>
      <c r="AE7" s="53" t="s">
        <v>17</v>
      </c>
      <c r="AF7" s="53"/>
      <c r="AG7" s="53" t="s">
        <v>89</v>
      </c>
      <c r="AH7" s="46" t="s">
        <v>62</v>
      </c>
    </row>
    <row r="8" spans="1:34" s="6" customFormat="1" ht="78" customHeight="1" x14ac:dyDescent="0.25">
      <c r="A8" s="53"/>
      <c r="B8" s="53"/>
      <c r="C8" s="33" t="s">
        <v>90</v>
      </c>
      <c r="D8" s="41" t="s">
        <v>91</v>
      </c>
      <c r="E8" s="53"/>
      <c r="F8" s="53"/>
      <c r="G8" s="52"/>
      <c r="H8" s="15" t="s">
        <v>18</v>
      </c>
      <c r="I8" s="15" t="s">
        <v>19</v>
      </c>
      <c r="J8" s="15" t="s">
        <v>20</v>
      </c>
      <c r="K8" s="15" t="s">
        <v>19</v>
      </c>
      <c r="L8" s="15" t="s">
        <v>21</v>
      </c>
      <c r="M8" s="15" t="s">
        <v>19</v>
      </c>
      <c r="N8" s="15" t="s">
        <v>21</v>
      </c>
      <c r="O8" s="15" t="s">
        <v>19</v>
      </c>
      <c r="P8" s="15" t="s">
        <v>21</v>
      </c>
      <c r="Q8" s="15" t="s">
        <v>19</v>
      </c>
      <c r="R8" s="15" t="s">
        <v>21</v>
      </c>
      <c r="S8" s="15" t="s">
        <v>19</v>
      </c>
      <c r="T8" s="52"/>
      <c r="U8" s="52"/>
      <c r="V8" s="53"/>
      <c r="W8" s="16" t="s">
        <v>68</v>
      </c>
      <c r="X8" s="17" t="s">
        <v>69</v>
      </c>
      <c r="Y8" s="17" t="s">
        <v>70</v>
      </c>
      <c r="Z8" s="17" t="s">
        <v>71</v>
      </c>
      <c r="AA8" s="53"/>
      <c r="AB8" s="53"/>
      <c r="AC8" s="52"/>
      <c r="AD8" s="52"/>
      <c r="AE8" s="15" t="s">
        <v>22</v>
      </c>
      <c r="AF8" s="15" t="s">
        <v>23</v>
      </c>
      <c r="AG8" s="53"/>
      <c r="AH8" s="47"/>
    </row>
    <row r="9" spans="1:34" s="2" customFormat="1" ht="15" x14ac:dyDescent="0.25">
      <c r="A9" s="18" t="s">
        <v>24</v>
      </c>
      <c r="B9" s="18" t="s">
        <v>25</v>
      </c>
      <c r="C9" s="18"/>
      <c r="D9" s="18">
        <v>1</v>
      </c>
      <c r="E9" s="18">
        <v>2</v>
      </c>
      <c r="F9" s="18">
        <v>3</v>
      </c>
      <c r="G9" s="18">
        <v>4</v>
      </c>
      <c r="H9" s="18">
        <v>5</v>
      </c>
      <c r="I9" s="18">
        <v>6</v>
      </c>
      <c r="J9" s="18">
        <v>7</v>
      </c>
      <c r="K9" s="18">
        <v>8</v>
      </c>
      <c r="L9" s="18">
        <v>9</v>
      </c>
      <c r="M9" s="18">
        <v>10</v>
      </c>
      <c r="N9" s="18">
        <v>11</v>
      </c>
      <c r="O9" s="18">
        <v>12</v>
      </c>
      <c r="P9" s="18">
        <v>13</v>
      </c>
      <c r="Q9" s="18">
        <v>14</v>
      </c>
      <c r="R9" s="18">
        <v>15</v>
      </c>
      <c r="S9" s="18">
        <v>16</v>
      </c>
      <c r="T9" s="18">
        <v>17</v>
      </c>
      <c r="U9" s="18">
        <v>18</v>
      </c>
      <c r="V9" s="18">
        <v>19</v>
      </c>
      <c r="W9" s="19"/>
      <c r="X9" s="19"/>
      <c r="Y9" s="19"/>
      <c r="Z9" s="19"/>
      <c r="AA9" s="18">
        <v>22</v>
      </c>
      <c r="AB9" s="18">
        <v>23</v>
      </c>
      <c r="AC9" s="18">
        <v>24</v>
      </c>
      <c r="AD9" s="18">
        <v>25</v>
      </c>
      <c r="AE9" s="18">
        <v>26</v>
      </c>
      <c r="AF9" s="18">
        <v>27</v>
      </c>
      <c r="AG9" s="18">
        <v>28</v>
      </c>
      <c r="AH9" s="36">
        <v>29</v>
      </c>
    </row>
    <row r="10" spans="1:34" s="2" customFormat="1" x14ac:dyDescent="0.25">
      <c r="A10" s="18"/>
      <c r="B10" s="8" t="s">
        <v>29</v>
      </c>
      <c r="C10" s="8"/>
      <c r="D10" s="18"/>
      <c r="E10" s="18"/>
      <c r="F10" s="18"/>
      <c r="G10" s="18"/>
      <c r="H10" s="18"/>
      <c r="I10" s="18"/>
      <c r="J10" s="18"/>
      <c r="K10" s="18"/>
      <c r="L10" s="18"/>
      <c r="M10" s="18"/>
      <c r="N10" s="18"/>
      <c r="O10" s="18"/>
      <c r="P10" s="18"/>
      <c r="Q10" s="18"/>
      <c r="R10" s="18"/>
      <c r="S10" s="18"/>
      <c r="T10" s="18"/>
      <c r="U10" s="18"/>
      <c r="V10" s="18"/>
      <c r="W10" s="19"/>
      <c r="X10" s="19"/>
      <c r="Y10" s="19"/>
      <c r="Z10" s="19"/>
      <c r="AA10" s="18"/>
      <c r="AB10" s="18"/>
      <c r="AC10" s="18"/>
      <c r="AD10" s="18"/>
      <c r="AE10" s="18"/>
      <c r="AF10" s="18"/>
      <c r="AG10" s="18"/>
      <c r="AH10" s="36"/>
    </row>
    <row r="11" spans="1:34" s="3" customFormat="1" x14ac:dyDescent="0.25">
      <c r="A11" s="15"/>
      <c r="B11" s="8" t="s">
        <v>57</v>
      </c>
      <c r="C11" s="8"/>
      <c r="D11" s="15"/>
      <c r="E11" s="15"/>
      <c r="F11" s="15"/>
      <c r="G11" s="15"/>
      <c r="H11" s="15"/>
      <c r="I11" s="15"/>
      <c r="J11" s="15"/>
      <c r="K11" s="15"/>
      <c r="L11" s="15"/>
      <c r="M11" s="15"/>
      <c r="N11" s="15"/>
      <c r="O11" s="15"/>
      <c r="P11" s="15"/>
      <c r="Q11" s="15"/>
      <c r="R11" s="15"/>
      <c r="S11" s="15"/>
      <c r="T11" s="15"/>
      <c r="U11" s="15"/>
      <c r="V11" s="15"/>
      <c r="W11" s="20"/>
      <c r="X11" s="20"/>
      <c r="Y11" s="20"/>
      <c r="Z11" s="20"/>
      <c r="AA11" s="15"/>
      <c r="AB11" s="15"/>
      <c r="AC11" s="15"/>
      <c r="AD11" s="15"/>
      <c r="AE11" s="15"/>
      <c r="AF11" s="15"/>
      <c r="AG11" s="21"/>
      <c r="AH11" s="39"/>
    </row>
    <row r="12" spans="1:34" ht="105.75" customHeight="1" x14ac:dyDescent="0.25">
      <c r="A12" s="22">
        <v>1</v>
      </c>
      <c r="B12" s="23" t="s">
        <v>30</v>
      </c>
      <c r="C12" s="42" t="s">
        <v>31</v>
      </c>
      <c r="D12" s="24"/>
      <c r="E12" s="22" t="s">
        <v>32</v>
      </c>
      <c r="F12" s="22" t="s">
        <v>33</v>
      </c>
      <c r="G12" s="22" t="s">
        <v>34</v>
      </c>
      <c r="H12" s="22">
        <v>4.9800000000000004</v>
      </c>
      <c r="I12" s="25" t="s">
        <v>35</v>
      </c>
      <c r="J12" s="22"/>
      <c r="K12" s="22"/>
      <c r="L12" s="26">
        <v>0.05</v>
      </c>
      <c r="M12" s="25" t="s">
        <v>36</v>
      </c>
      <c r="N12" s="26">
        <v>0.1</v>
      </c>
      <c r="O12" s="25" t="s">
        <v>37</v>
      </c>
      <c r="P12" s="22"/>
      <c r="Q12" s="22"/>
      <c r="R12" s="26">
        <v>0.25</v>
      </c>
      <c r="S12" s="25"/>
      <c r="T12" s="26">
        <v>0.25</v>
      </c>
      <c r="U12" s="22"/>
      <c r="V12" s="27">
        <v>19577376</v>
      </c>
      <c r="W12" s="28" t="s">
        <v>80</v>
      </c>
      <c r="X12" s="29">
        <v>35</v>
      </c>
      <c r="Y12" s="29">
        <v>5</v>
      </c>
      <c r="Z12" s="20">
        <f>X12*12+Y12</f>
        <v>425</v>
      </c>
      <c r="AA12" s="22">
        <v>57.01</v>
      </c>
      <c r="AB12" s="25" t="s">
        <v>38</v>
      </c>
      <c r="AC12" s="22">
        <v>4</v>
      </c>
      <c r="AD12" s="22">
        <v>11</v>
      </c>
      <c r="AE12" s="22" t="s">
        <v>86</v>
      </c>
      <c r="AF12" s="22"/>
      <c r="AG12" s="30">
        <v>1894111128</v>
      </c>
      <c r="AH12" s="22" t="s">
        <v>67</v>
      </c>
    </row>
    <row r="13" spans="1:34" ht="107.25" customHeight="1" x14ac:dyDescent="0.25">
      <c r="A13" s="22">
        <f>1+A12</f>
        <v>2</v>
      </c>
      <c r="B13" s="23" t="s">
        <v>39</v>
      </c>
      <c r="C13" s="23"/>
      <c r="D13" s="24" t="s">
        <v>40</v>
      </c>
      <c r="E13" s="22" t="s">
        <v>41</v>
      </c>
      <c r="F13" s="22" t="s">
        <v>42</v>
      </c>
      <c r="G13" s="22" t="s">
        <v>43</v>
      </c>
      <c r="H13" s="22">
        <v>4.32</v>
      </c>
      <c r="I13" s="25" t="s">
        <v>44</v>
      </c>
      <c r="J13" s="22"/>
      <c r="K13" s="22"/>
      <c r="L13" s="22"/>
      <c r="M13" s="22"/>
      <c r="N13" s="22"/>
      <c r="O13" s="22"/>
      <c r="P13" s="22"/>
      <c r="Q13" s="22"/>
      <c r="R13" s="22"/>
      <c r="S13" s="22"/>
      <c r="T13" s="26">
        <v>0.25</v>
      </c>
      <c r="U13" s="22"/>
      <c r="V13" s="27">
        <f>H13*2340000+H13*25%*2340000</f>
        <v>12636000</v>
      </c>
      <c r="W13" s="28" t="s">
        <v>79</v>
      </c>
      <c r="X13" s="29">
        <v>24</v>
      </c>
      <c r="Y13" s="29">
        <v>0</v>
      </c>
      <c r="Z13" s="20">
        <f t="shared" ref="Z13:Z17" si="0">X13*12+Y13</f>
        <v>288</v>
      </c>
      <c r="AA13" s="31">
        <v>54.1</v>
      </c>
      <c r="AB13" s="25" t="s">
        <v>38</v>
      </c>
      <c r="AC13" s="22">
        <v>2</v>
      </c>
      <c r="AD13" s="22">
        <v>6</v>
      </c>
      <c r="AE13" s="22" t="s">
        <v>86</v>
      </c>
      <c r="AF13" s="22"/>
      <c r="AG13" s="30">
        <v>625482000</v>
      </c>
      <c r="AH13" s="22" t="s">
        <v>73</v>
      </c>
    </row>
    <row r="14" spans="1:34" ht="137.25" customHeight="1" x14ac:dyDescent="0.25">
      <c r="A14" s="22">
        <f t="shared" ref="A14:A17" si="1">1+A13</f>
        <v>3</v>
      </c>
      <c r="B14" s="23" t="s">
        <v>46</v>
      </c>
      <c r="C14" s="44">
        <v>26400</v>
      </c>
      <c r="D14" s="43"/>
      <c r="E14" s="22" t="s">
        <v>92</v>
      </c>
      <c r="F14" s="22" t="s">
        <v>93</v>
      </c>
      <c r="G14" s="22" t="s">
        <v>63</v>
      </c>
      <c r="H14" s="22">
        <v>4.9800000000000004</v>
      </c>
      <c r="I14" s="25" t="s">
        <v>47</v>
      </c>
      <c r="J14" s="22">
        <v>0.5</v>
      </c>
      <c r="K14" s="22"/>
      <c r="L14" s="22"/>
      <c r="M14" s="22"/>
      <c r="N14" s="22"/>
      <c r="O14" s="22"/>
      <c r="P14" s="22"/>
      <c r="Q14" s="22"/>
      <c r="R14" s="22"/>
      <c r="S14" s="22"/>
      <c r="T14" s="26">
        <v>0.25</v>
      </c>
      <c r="U14" s="22"/>
      <c r="V14" s="27">
        <f>((H14+J14)*2340000)+((H14+J14)*2340000)*25%</f>
        <v>16029000.000000002</v>
      </c>
      <c r="W14" s="28" t="s">
        <v>81</v>
      </c>
      <c r="X14" s="29">
        <v>25</v>
      </c>
      <c r="Y14" s="29">
        <v>11</v>
      </c>
      <c r="Z14" s="20">
        <f t="shared" si="0"/>
        <v>311</v>
      </c>
      <c r="AA14" s="22">
        <v>53.01</v>
      </c>
      <c r="AB14" s="25" t="s">
        <v>45</v>
      </c>
      <c r="AC14" s="22">
        <v>8</v>
      </c>
      <c r="AD14" s="22">
        <v>11</v>
      </c>
      <c r="AE14" s="22" t="s">
        <v>66</v>
      </c>
      <c r="AF14" s="22"/>
      <c r="AG14" s="27">
        <v>1570842000</v>
      </c>
      <c r="AH14" s="22" t="s">
        <v>95</v>
      </c>
    </row>
    <row r="15" spans="1:34" ht="133.5" customHeight="1" x14ac:dyDescent="0.25">
      <c r="A15" s="22">
        <f t="shared" si="1"/>
        <v>4</v>
      </c>
      <c r="B15" s="23" t="s">
        <v>49</v>
      </c>
      <c r="C15" s="23"/>
      <c r="D15" s="24" t="s">
        <v>50</v>
      </c>
      <c r="E15" s="22" t="s">
        <v>41</v>
      </c>
      <c r="F15" s="22" t="s">
        <v>94</v>
      </c>
      <c r="G15" s="22" t="s">
        <v>61</v>
      </c>
      <c r="H15" s="22">
        <v>4.6500000000000004</v>
      </c>
      <c r="I15" s="25" t="s">
        <v>47</v>
      </c>
      <c r="J15" s="22">
        <v>0.7</v>
      </c>
      <c r="K15" s="22"/>
      <c r="L15" s="22"/>
      <c r="M15" s="22"/>
      <c r="N15" s="22"/>
      <c r="O15" s="22"/>
      <c r="P15" s="22"/>
      <c r="Q15" s="22"/>
      <c r="R15" s="22"/>
      <c r="S15" s="22"/>
      <c r="T15" s="26">
        <v>0.25</v>
      </c>
      <c r="U15" s="22"/>
      <c r="V15" s="27">
        <f>((H15+J15)*2340000)+((H15+J15)*2340000)*25%</f>
        <v>15648750.000000002</v>
      </c>
      <c r="W15" s="28" t="s">
        <v>78</v>
      </c>
      <c r="X15" s="29">
        <v>26</v>
      </c>
      <c r="Y15" s="29">
        <v>9</v>
      </c>
      <c r="Z15" s="20">
        <f t="shared" si="0"/>
        <v>321</v>
      </c>
      <c r="AA15" s="22">
        <v>53.05</v>
      </c>
      <c r="AB15" s="25" t="s">
        <v>51</v>
      </c>
      <c r="AC15" s="22">
        <v>4</v>
      </c>
      <c r="AD15" s="22">
        <v>7</v>
      </c>
      <c r="AE15" s="22" t="s">
        <v>86</v>
      </c>
      <c r="AF15" s="22"/>
      <c r="AG15" s="30">
        <v>1384914375</v>
      </c>
      <c r="AH15" s="22" t="s">
        <v>74</v>
      </c>
    </row>
    <row r="16" spans="1:34" ht="115.5" customHeight="1" x14ac:dyDescent="0.25">
      <c r="A16" s="22">
        <f t="shared" si="1"/>
        <v>5</v>
      </c>
      <c r="B16" s="23" t="s">
        <v>52</v>
      </c>
      <c r="C16" s="23"/>
      <c r="D16" s="24" t="s">
        <v>53</v>
      </c>
      <c r="E16" s="22" t="s">
        <v>54</v>
      </c>
      <c r="F16" s="22" t="s">
        <v>42</v>
      </c>
      <c r="G16" s="22" t="s">
        <v>61</v>
      </c>
      <c r="H16" s="22">
        <v>4.6500000000000004</v>
      </c>
      <c r="I16" s="25" t="s">
        <v>55</v>
      </c>
      <c r="J16" s="22"/>
      <c r="K16" s="22"/>
      <c r="L16" s="22"/>
      <c r="M16" s="22"/>
      <c r="N16" s="22"/>
      <c r="O16" s="22"/>
      <c r="P16" s="22"/>
      <c r="Q16" s="22"/>
      <c r="R16" s="22"/>
      <c r="S16" s="22"/>
      <c r="T16" s="26">
        <v>0.25</v>
      </c>
      <c r="U16" s="22"/>
      <c r="V16" s="27">
        <f>((H16+J16)*2340000)+((H16+J16)*2340000)*25%</f>
        <v>13601250</v>
      </c>
      <c r="W16" s="28" t="s">
        <v>82</v>
      </c>
      <c r="X16" s="29">
        <v>33</v>
      </c>
      <c r="Y16" s="29">
        <v>0</v>
      </c>
      <c r="Z16" s="20">
        <f t="shared" si="0"/>
        <v>396</v>
      </c>
      <c r="AA16" s="22">
        <v>56</v>
      </c>
      <c r="AB16" s="25" t="s">
        <v>56</v>
      </c>
      <c r="AC16" s="22">
        <v>0</v>
      </c>
      <c r="AD16" s="22">
        <v>8</v>
      </c>
      <c r="AE16" s="22" t="s">
        <v>75</v>
      </c>
      <c r="AF16" s="22"/>
      <c r="AG16" s="30">
        <v>108810000</v>
      </c>
      <c r="AH16" s="22" t="s">
        <v>76</v>
      </c>
    </row>
    <row r="17" spans="1:34" ht="148.5" customHeight="1" x14ac:dyDescent="0.25">
      <c r="A17" s="22">
        <f t="shared" si="1"/>
        <v>6</v>
      </c>
      <c r="B17" s="23" t="s">
        <v>58</v>
      </c>
      <c r="C17" s="42" t="s">
        <v>59</v>
      </c>
      <c r="D17" s="24"/>
      <c r="E17" s="32" t="s">
        <v>60</v>
      </c>
      <c r="F17" s="22" t="s">
        <v>48</v>
      </c>
      <c r="G17" s="22" t="s">
        <v>61</v>
      </c>
      <c r="H17" s="22">
        <v>4.2699999999999996</v>
      </c>
      <c r="I17" s="45">
        <v>44958</v>
      </c>
      <c r="J17" s="22"/>
      <c r="K17" s="22"/>
      <c r="L17" s="26"/>
      <c r="M17" s="25"/>
      <c r="N17" s="26"/>
      <c r="O17" s="25"/>
      <c r="P17" s="22"/>
      <c r="Q17" s="22"/>
      <c r="R17" s="26"/>
      <c r="S17" s="25"/>
      <c r="T17" s="26">
        <v>0.25</v>
      </c>
      <c r="U17" s="22"/>
      <c r="V17" s="27">
        <f>(H17*2340000)+(H17*T17*2340000)</f>
        <v>12489749.999999998</v>
      </c>
      <c r="W17" s="28" t="s">
        <v>83</v>
      </c>
      <c r="X17" s="29">
        <v>35</v>
      </c>
      <c r="Y17" s="29">
        <v>11</v>
      </c>
      <c r="Z17" s="20">
        <f t="shared" si="0"/>
        <v>431</v>
      </c>
      <c r="AA17" s="22">
        <v>56.03</v>
      </c>
      <c r="AB17" s="25" t="s">
        <v>56</v>
      </c>
      <c r="AC17" s="22">
        <v>5</v>
      </c>
      <c r="AD17" s="22">
        <v>9</v>
      </c>
      <c r="AE17" s="22" t="s">
        <v>66</v>
      </c>
      <c r="AF17" s="22"/>
      <c r="AG17" s="30">
        <v>1136567250</v>
      </c>
      <c r="AH17" s="22" t="s">
        <v>77</v>
      </c>
    </row>
    <row r="18" spans="1:34" ht="22.5" customHeight="1" x14ac:dyDescent="0.25">
      <c r="A18" s="22"/>
      <c r="B18" s="15" t="s">
        <v>26</v>
      </c>
      <c r="C18" s="33"/>
      <c r="D18" s="22"/>
      <c r="E18" s="22"/>
      <c r="F18" s="22"/>
      <c r="G18" s="22"/>
      <c r="H18" s="22"/>
      <c r="I18" s="22"/>
      <c r="J18" s="22"/>
      <c r="K18" s="22"/>
      <c r="L18" s="22"/>
      <c r="M18" s="22"/>
      <c r="N18" s="22"/>
      <c r="O18" s="22"/>
      <c r="P18" s="22"/>
      <c r="Q18" s="22"/>
      <c r="R18" s="22"/>
      <c r="S18" s="22"/>
      <c r="T18" s="22"/>
      <c r="U18" s="22"/>
      <c r="V18" s="22"/>
      <c r="W18" s="32"/>
      <c r="X18" s="32"/>
      <c r="Y18" s="32"/>
      <c r="Z18" s="32"/>
      <c r="AA18" s="22"/>
      <c r="AB18" s="22"/>
      <c r="AC18" s="22"/>
      <c r="AD18" s="22"/>
      <c r="AE18" s="22"/>
      <c r="AF18" s="22"/>
      <c r="AG18" s="21">
        <f>SUM(AG12:AG17)</f>
        <v>6720726753</v>
      </c>
      <c r="AH18" s="40"/>
    </row>
    <row r="20" spans="1:34" ht="15.6" x14ac:dyDescent="0.3">
      <c r="B20" s="54"/>
      <c r="C20" s="54"/>
      <c r="D20" s="54"/>
      <c r="E20" s="54"/>
      <c r="F20" s="4"/>
      <c r="G20" s="5"/>
      <c r="H20" s="5"/>
      <c r="I20" s="5"/>
      <c r="J20" s="5"/>
      <c r="K20" s="5"/>
      <c r="L20" s="5"/>
      <c r="M20" s="5"/>
      <c r="N20" s="5"/>
      <c r="O20" s="5"/>
      <c r="P20" s="5"/>
      <c r="Q20" s="5"/>
      <c r="R20" s="5"/>
      <c r="S20" s="5"/>
      <c r="T20" s="5"/>
      <c r="U20" s="5"/>
      <c r="V20" s="13"/>
      <c r="W20" s="13"/>
      <c r="X20" s="13"/>
      <c r="Y20" s="13"/>
      <c r="Z20" s="54"/>
      <c r="AA20" s="54"/>
      <c r="AB20" s="54"/>
      <c r="AC20" s="54"/>
      <c r="AD20" s="54"/>
      <c r="AE20" s="54"/>
      <c r="AF20" s="54"/>
    </row>
    <row r="21" spans="1:34" ht="15.6" x14ac:dyDescent="0.3">
      <c r="B21" s="4"/>
      <c r="C21" s="4"/>
      <c r="D21" s="4"/>
      <c r="E21" s="4"/>
      <c r="F21" s="4"/>
      <c r="G21" s="5"/>
      <c r="H21" s="5"/>
      <c r="I21" s="5"/>
      <c r="J21" s="5"/>
      <c r="K21" s="5"/>
      <c r="L21" s="5"/>
      <c r="M21" s="5"/>
      <c r="N21" s="5"/>
      <c r="O21" s="5"/>
      <c r="P21" s="5"/>
      <c r="Q21" s="5"/>
      <c r="R21" s="5"/>
      <c r="S21" s="5"/>
      <c r="T21" s="5"/>
      <c r="U21" s="5"/>
      <c r="V21" s="13"/>
      <c r="W21" s="13"/>
      <c r="X21" s="13"/>
      <c r="Y21" s="13"/>
      <c r="Z21" s="4"/>
      <c r="AA21" s="4"/>
      <c r="AB21" s="4"/>
      <c r="AC21" s="4"/>
      <c r="AD21" s="4"/>
      <c r="AE21" s="4"/>
      <c r="AF21" s="4"/>
    </row>
    <row r="22" spans="1:34" ht="15.6" x14ac:dyDescent="0.3">
      <c r="B22" s="4"/>
      <c r="C22" s="4"/>
      <c r="D22" s="4"/>
      <c r="E22" s="4"/>
      <c r="F22" s="4"/>
      <c r="G22" s="5"/>
      <c r="H22" s="5"/>
      <c r="I22" s="5"/>
      <c r="J22" s="5"/>
      <c r="K22" s="5"/>
      <c r="L22" s="5"/>
      <c r="M22" s="5"/>
      <c r="N22" s="5"/>
      <c r="O22" s="5"/>
      <c r="P22" s="5"/>
      <c r="Q22" s="5"/>
      <c r="R22" s="5"/>
      <c r="S22" s="5"/>
      <c r="T22" s="5"/>
      <c r="U22" s="5"/>
      <c r="V22" s="13"/>
      <c r="W22" s="13"/>
      <c r="X22" s="13"/>
      <c r="Y22" s="13"/>
      <c r="Z22" s="4"/>
      <c r="AA22" s="4"/>
      <c r="AB22" s="4"/>
      <c r="AC22" s="4"/>
      <c r="AD22" s="4"/>
      <c r="AE22" s="4"/>
      <c r="AF22" s="4"/>
    </row>
    <row r="23" spans="1:34" ht="15.6" x14ac:dyDescent="0.3">
      <c r="B23" s="4"/>
      <c r="C23" s="4"/>
      <c r="D23" s="4"/>
      <c r="E23" s="4"/>
      <c r="F23" s="4"/>
      <c r="G23" s="5"/>
      <c r="H23" s="5"/>
      <c r="I23" s="5"/>
      <c r="J23" s="5"/>
      <c r="K23" s="5"/>
      <c r="L23" s="5"/>
      <c r="M23" s="5"/>
      <c r="N23" s="5"/>
      <c r="O23" s="5"/>
      <c r="P23" s="5"/>
      <c r="Q23" s="5"/>
      <c r="R23" s="5"/>
      <c r="S23" s="5"/>
      <c r="T23" s="5"/>
      <c r="U23" s="5"/>
      <c r="V23" s="13"/>
      <c r="W23" s="13"/>
      <c r="X23" s="13"/>
      <c r="Y23" s="13"/>
      <c r="Z23" s="4"/>
      <c r="AA23" s="4"/>
      <c r="AB23" s="4"/>
      <c r="AC23" s="4"/>
      <c r="AD23" s="4"/>
      <c r="AE23" s="4"/>
      <c r="AF23" s="4"/>
    </row>
    <row r="26" spans="1:34" x14ac:dyDescent="0.25">
      <c r="B26" s="6"/>
    </row>
    <row r="27" spans="1:34" x14ac:dyDescent="0.25">
      <c r="B27" s="50"/>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row>
  </sheetData>
  <mergeCells count="33">
    <mergeCell ref="D4:AF4"/>
    <mergeCell ref="A1:F1"/>
    <mergeCell ref="A2:F2"/>
    <mergeCell ref="H3:AG3"/>
    <mergeCell ref="O1:V1"/>
    <mergeCell ref="O2:V2"/>
    <mergeCell ref="A5:AG5"/>
    <mergeCell ref="R7:S7"/>
    <mergeCell ref="T7:T8"/>
    <mergeCell ref="A7:A8"/>
    <mergeCell ref="B7:B8"/>
    <mergeCell ref="L7:M7"/>
    <mergeCell ref="P7:Q7"/>
    <mergeCell ref="H7:I7"/>
    <mergeCell ref="E7:E8"/>
    <mergeCell ref="N7:O7"/>
    <mergeCell ref="F7:F8"/>
    <mergeCell ref="AH7:AH8"/>
    <mergeCell ref="C7:D7"/>
    <mergeCell ref="B27:AF27"/>
    <mergeCell ref="AD7:AD8"/>
    <mergeCell ref="AE7:AF7"/>
    <mergeCell ref="AG7:AG8"/>
    <mergeCell ref="B20:E20"/>
    <mergeCell ref="Z20:AF20"/>
    <mergeCell ref="U7:U8"/>
    <mergeCell ref="V7:V8"/>
    <mergeCell ref="AA7:AA8"/>
    <mergeCell ref="AB7:AB8"/>
    <mergeCell ref="AC7:AC8"/>
    <mergeCell ref="J7:K7"/>
    <mergeCell ref="G7:G8"/>
    <mergeCell ref="W7:Z7"/>
  </mergeCells>
  <pageMargins left="0.31496062992126" right="0.118110236220472" top="0.55118110236220497" bottom="0.55118110236220497" header="0.31496062992126" footer="0.31496062992126"/>
  <pageSetup scale="38"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DS tổng</vt:lpstr>
      <vt:lpstr>Sheet3</vt:lpstr>
      <vt:lpstr>'DS tổng'!Print_Titles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 Thi Thu Hien</dc:creator>
  <cp:lastModifiedBy>HP</cp:lastModifiedBy>
  <cp:lastPrinted>2025-04-18T02:32:42Z</cp:lastPrinted>
  <dcterms:created xsi:type="dcterms:W3CDTF">2025-03-06T07:01:29Z</dcterms:created>
  <dcterms:modified xsi:type="dcterms:W3CDTF">2025-04-21T12:56:12Z</dcterms:modified>
</cp:coreProperties>
</file>

<file path=package/services/digital-signature/_rels/origin.psdsor.rels>&#65279;<?xml version="1.0" encoding="utf-8"?><Relationships xmlns="http://schemas.openxmlformats.org/package/2006/relationships"><Relationship Type="http://schemas.openxmlformats.org/package/2006/relationships/digital-signature/signature" Target="/package/services/digital-signature/xml-signature/a83845e301134cfd967322d2fcdeac4b.psdsxs" Id="R6737012e58e1455a" /></Relationships>
</file>