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8" windowWidth="19416" windowHeight="11016"/>
  </bookViews>
  <sheets>
    <sheet name="THDT&amp;KP- NĂM 2025" sheetId="4" r:id="rId1"/>
  </sheets>
  <definedNames>
    <definedName name="_xlnm.Print_Area" localSheetId="0">'THDT&amp;KP- NĂM 2025'!$A$1:$AI$89</definedName>
    <definedName name="_xlnm.Print_Titles" localSheetId="0">'THDT&amp;KP- NĂM 2025'!$4:$8</definedName>
  </definedNames>
  <calcPr calcId="144525"/>
</workbook>
</file>

<file path=xl/calcChain.xml><?xml version="1.0" encoding="utf-8"?>
<calcChain xmlns="http://schemas.openxmlformats.org/spreadsheetml/2006/main">
  <c r="D9" i="4" l="1"/>
  <c r="E9" i="4"/>
  <c r="F9" i="4"/>
  <c r="G9" i="4"/>
  <c r="H9" i="4"/>
  <c r="I9" i="4"/>
  <c r="J9" i="4"/>
  <c r="K9" i="4"/>
  <c r="L9" i="4"/>
  <c r="M9" i="4"/>
  <c r="N9" i="4"/>
  <c r="Q9" i="4"/>
  <c r="R9" i="4"/>
  <c r="S9" i="4"/>
  <c r="T9" i="4"/>
  <c r="U9" i="4"/>
  <c r="V9" i="4"/>
  <c r="W9" i="4"/>
  <c r="X9" i="4"/>
  <c r="Y9" i="4"/>
  <c r="Z9" i="4"/>
  <c r="AI18" i="4" l="1"/>
  <c r="C9" i="4" l="1"/>
  <c r="C36" i="4" l="1"/>
  <c r="AA15" i="4" l="1"/>
  <c r="AA14" i="4"/>
  <c r="K123" i="4" l="1"/>
  <c r="K122" i="4"/>
  <c r="K121" i="4"/>
  <c r="K119" i="4"/>
  <c r="K118" i="4"/>
  <c r="K117" i="4"/>
  <c r="K116" i="4"/>
  <c r="B101" i="4"/>
  <c r="D89" i="4"/>
  <c r="D88" i="4"/>
  <c r="D87" i="4"/>
  <c r="AE86" i="4"/>
  <c r="AB86" i="4"/>
  <c r="AA86" i="4"/>
  <c r="P86" i="4"/>
  <c r="C86" i="4" s="1"/>
  <c r="O86" i="4"/>
  <c r="D86" i="4"/>
  <c r="D85" i="4"/>
  <c r="D84" i="4"/>
  <c r="D83" i="4"/>
  <c r="D82" i="4" s="1"/>
  <c r="AE82" i="4"/>
  <c r="AB82" i="4"/>
  <c r="AB81" i="4" s="1"/>
  <c r="AA82" i="4"/>
  <c r="P82" i="4"/>
  <c r="P81" i="4" s="1"/>
  <c r="O82" i="4"/>
  <c r="K82" i="4"/>
  <c r="AE81" i="4"/>
  <c r="AA81" i="4"/>
  <c r="O81" i="4"/>
  <c r="D80" i="4"/>
  <c r="D79" i="4"/>
  <c r="D78" i="4"/>
  <c r="AE77" i="4"/>
  <c r="AB77" i="4"/>
  <c r="AA77" i="4"/>
  <c r="P77" i="4"/>
  <c r="C77" i="4" s="1"/>
  <c r="C72" i="4" s="1"/>
  <c r="O77" i="4"/>
  <c r="D77" i="4"/>
  <c r="AE73" i="4"/>
  <c r="P73" i="4"/>
  <c r="C73" i="4"/>
  <c r="AE72" i="4"/>
  <c r="AB72" i="4"/>
  <c r="AA72" i="4"/>
  <c r="P72" i="4"/>
  <c r="O72" i="4"/>
  <c r="K72" i="4"/>
  <c r="D72" i="4"/>
  <c r="D71" i="4"/>
  <c r="D70" i="4"/>
  <c r="D68" i="4" s="1"/>
  <c r="D63" i="4" s="1"/>
  <c r="D69" i="4"/>
  <c r="AE68" i="4"/>
  <c r="AB68" i="4"/>
  <c r="AA68" i="4"/>
  <c r="P68" i="4" s="1"/>
  <c r="C68" i="4" s="1"/>
  <c r="O68" i="4"/>
  <c r="AH67" i="4"/>
  <c r="AG67" i="4"/>
  <c r="AF67" i="4"/>
  <c r="AE64" i="4"/>
  <c r="AB64" i="4"/>
  <c r="AA64" i="4"/>
  <c r="P64" i="4" s="1"/>
  <c r="AE63" i="4"/>
  <c r="AB63" i="4"/>
  <c r="AA63" i="4"/>
  <c r="O63" i="4"/>
  <c r="K63" i="4"/>
  <c r="D62" i="4"/>
  <c r="D61" i="4"/>
  <c r="D60" i="4"/>
  <c r="AE59" i="4"/>
  <c r="AB59" i="4"/>
  <c r="AA59" i="4"/>
  <c r="P59" i="4"/>
  <c r="C59" i="4" s="1"/>
  <c r="C54" i="4" s="1"/>
  <c r="O59" i="4"/>
  <c r="D59" i="4"/>
  <c r="AE55" i="4"/>
  <c r="AA55" i="4"/>
  <c r="P55" i="4"/>
  <c r="C55" i="4" s="1"/>
  <c r="K55" i="4"/>
  <c r="D55" i="4"/>
  <c r="D54" i="4" s="1"/>
  <c r="AE54" i="4"/>
  <c r="AB54" i="4"/>
  <c r="AA54" i="4"/>
  <c r="P54" i="4"/>
  <c r="O54" i="4"/>
  <c r="K54" i="4"/>
  <c r="D53" i="4"/>
  <c r="P52" i="4"/>
  <c r="D52" i="4"/>
  <c r="AH51" i="4"/>
  <c r="AG51" i="4"/>
  <c r="AF51" i="4"/>
  <c r="D51" i="4"/>
  <c r="AE50" i="4"/>
  <c r="AB50" i="4"/>
  <c r="AA50" i="4"/>
  <c r="P50" i="4" s="1"/>
  <c r="C50" i="4" s="1"/>
  <c r="O50" i="4"/>
  <c r="D50" i="4"/>
  <c r="AE46" i="4"/>
  <c r="AB46" i="4"/>
  <c r="AB45" i="4" s="1"/>
  <c r="AA46" i="4"/>
  <c r="P46" i="4"/>
  <c r="P45" i="4" s="1"/>
  <c r="O46" i="4"/>
  <c r="K46" i="4"/>
  <c r="D46" i="4"/>
  <c r="C46" i="4"/>
  <c r="C45" i="4" s="1"/>
  <c r="AE45" i="4"/>
  <c r="AA45" i="4"/>
  <c r="O45" i="4"/>
  <c r="D45" i="4"/>
  <c r="AE41" i="4"/>
  <c r="AB41" i="4"/>
  <c r="AA41" i="4"/>
  <c r="P41" i="4" s="1"/>
  <c r="O41" i="4"/>
  <c r="O36" i="4" s="1"/>
  <c r="D41" i="4"/>
  <c r="C41" i="4"/>
  <c r="AB37" i="4"/>
  <c r="AA37" i="4"/>
  <c r="P37" i="4" s="1"/>
  <c r="K37" i="4"/>
  <c r="AI36" i="4" s="1"/>
  <c r="D37" i="4"/>
  <c r="AE36" i="4"/>
  <c r="K36" i="4"/>
  <c r="D35" i="4"/>
  <c r="D34" i="4"/>
  <c r="D33" i="4"/>
  <c r="AE32" i="4"/>
  <c r="AB32" i="4"/>
  <c r="AA32" i="4"/>
  <c r="P32" i="4"/>
  <c r="C32" i="4" s="1"/>
  <c r="C27" i="4" s="1"/>
  <c r="O32" i="4"/>
  <c r="D32" i="4"/>
  <c r="AE28" i="4"/>
  <c r="P28" i="4"/>
  <c r="K28" i="4"/>
  <c r="D28" i="4"/>
  <c r="C28" i="4"/>
  <c r="AE27" i="4"/>
  <c r="AB27" i="4"/>
  <c r="AA27" i="4"/>
  <c r="P27" i="4"/>
  <c r="O27" i="4"/>
  <c r="K27" i="4"/>
  <c r="D27" i="4"/>
  <c r="D26" i="4"/>
  <c r="P25" i="4"/>
  <c r="D25" i="4"/>
  <c r="P24" i="4"/>
  <c r="D24" i="4"/>
  <c r="AE23" i="4"/>
  <c r="AB23" i="4"/>
  <c r="AA23" i="4"/>
  <c r="P23" i="4"/>
  <c r="C23" i="4" s="1"/>
  <c r="C18" i="4" s="1"/>
  <c r="O23" i="4"/>
  <c r="D23" i="4"/>
  <c r="P21" i="4"/>
  <c r="D21" i="4"/>
  <c r="AI19" i="4"/>
  <c r="AH19" i="4"/>
  <c r="AG19" i="4"/>
  <c r="AF19" i="4"/>
  <c r="AE19" i="4"/>
  <c r="AD19" i="4"/>
  <c r="AC19" i="4"/>
  <c r="AB19" i="4"/>
  <c r="AA19" i="4"/>
  <c r="W19" i="4"/>
  <c r="V19" i="4"/>
  <c r="U19" i="4"/>
  <c r="T19" i="4"/>
  <c r="S19" i="4"/>
  <c r="R19" i="4"/>
  <c r="Q19" i="4"/>
  <c r="P19" i="4"/>
  <c r="O19" i="4"/>
  <c r="K19" i="4"/>
  <c r="D19" i="4"/>
  <c r="C19" i="4"/>
  <c r="AE18" i="4"/>
  <c r="AB18" i="4"/>
  <c r="AA18" i="4"/>
  <c r="W18" i="4"/>
  <c r="V18" i="4"/>
  <c r="U18" i="4"/>
  <c r="T18" i="4"/>
  <c r="S18" i="4"/>
  <c r="R18" i="4"/>
  <c r="Q18" i="4"/>
  <c r="P18" i="4"/>
  <c r="O18" i="4"/>
  <c r="K18" i="4"/>
  <c r="D18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D17" i="4" s="1"/>
  <c r="J17" i="4"/>
  <c r="I17" i="4"/>
  <c r="H17" i="4"/>
  <c r="G17" i="4"/>
  <c r="F17" i="4"/>
  <c r="E17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AH15" i="4"/>
  <c r="AG15" i="4"/>
  <c r="AF15" i="4"/>
  <c r="AE15" i="4"/>
  <c r="AD15" i="4"/>
  <c r="AC15" i="4"/>
  <c r="AB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D15" i="4" s="1"/>
  <c r="D14" i="4" s="1"/>
  <c r="J15" i="4"/>
  <c r="I15" i="4"/>
  <c r="H15" i="4"/>
  <c r="G15" i="4"/>
  <c r="F15" i="4"/>
  <c r="E15" i="4"/>
  <c r="AH14" i="4"/>
  <c r="AG14" i="4"/>
  <c r="AF14" i="4"/>
  <c r="AE14" i="4"/>
  <c r="AD14" i="4"/>
  <c r="AC14" i="4"/>
  <c r="AB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D13" i="4" s="1"/>
  <c r="J13" i="4"/>
  <c r="I13" i="4"/>
  <c r="H13" i="4"/>
  <c r="G13" i="4"/>
  <c r="F13" i="4"/>
  <c r="E13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D11" i="4" s="1"/>
  <c r="J11" i="4"/>
  <c r="I11" i="4"/>
  <c r="H11" i="4"/>
  <c r="G11" i="4"/>
  <c r="F11" i="4"/>
  <c r="E11" i="4"/>
  <c r="E10" i="4" s="1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AE9" i="4"/>
  <c r="AD9" i="4"/>
  <c r="AC9" i="4"/>
  <c r="AB9" i="4"/>
  <c r="AA9" i="4"/>
  <c r="P9" i="4"/>
  <c r="O9" i="4"/>
  <c r="AI72" i="4" l="1"/>
  <c r="AI27" i="4"/>
  <c r="AI45" i="4"/>
  <c r="AI54" i="4"/>
  <c r="AI81" i="4"/>
  <c r="D10" i="4"/>
  <c r="C63" i="4"/>
  <c r="C37" i="4"/>
  <c r="P36" i="4"/>
  <c r="C64" i="4"/>
  <c r="P63" i="4"/>
  <c r="C82" i="4"/>
  <c r="C81" i="4" s="1"/>
  <c r="D81" i="4"/>
  <c r="AA36" i="4"/>
  <c r="K45" i="4"/>
  <c r="AI63" i="4"/>
  <c r="K81" i="4"/>
</calcChain>
</file>

<file path=xl/comments1.xml><?xml version="1.0" encoding="utf-8"?>
<comments xmlns="http://schemas.openxmlformats.org/spreadsheetml/2006/main">
  <authors>
    <author>Duong Thi Thuy Chan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Duong Thi Thuy Chan:</t>
        </r>
        <r>
          <rPr>
            <sz val="9"/>
            <color indexed="81"/>
            <rFont val="Tahoma"/>
            <family val="2"/>
          </rPr>
          <t xml:space="preserve">
Huyện báo cáo dựa trên số lập bộ của các xã gửi lên nhưng chưa tính theo diện tích thực tế của các vụ =&gt; nên lấy theo số cũ năm 2018
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Duong Thi Thuy Chan:</t>
        </r>
        <r>
          <rPr>
            <sz val="9"/>
            <color indexed="81"/>
            <rFont val="Tahoma"/>
            <family val="2"/>
          </rPr>
          <t xml:space="preserve">
TPVL báo cáo dựa theo quy hoạch theo lộ trình của thành phố, nhưng thực tế năm 2019 chưa thực hiện =&gt; lấy theo số cũ năm 2018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Duong Thi Thuy Chan:</t>
        </r>
        <r>
          <rPr>
            <sz val="9"/>
            <color indexed="81"/>
            <rFont val="Tahoma"/>
            <family val="2"/>
          </rPr>
          <t xml:space="preserve">
Huyện báo cáo: 
- Giảm diện tích lúa sang màu 1.176,8 ha, còn lại 1.410,7 ha giảm là do luân canh 1 vụ màu
- Diện tích màu, thủy sản năm 2019 giảm là do: năm 2018 huyện cộng diện tích màu và thủy sản chuyên canh + diện tích thâm canh trong diện tích cây ăn quả và lúa =&gt; năm 2019 huyện chỉ báo phần diện tích chuyên canh nên số liệu giảm xuống
=&gt; Lấy theo số liệu năm 2018</t>
        </r>
      </text>
    </comment>
  </commentList>
</comments>
</file>

<file path=xl/sharedStrings.xml><?xml version="1.0" encoding="utf-8"?>
<sst xmlns="http://schemas.openxmlformats.org/spreadsheetml/2006/main" count="157" uniqueCount="59">
  <si>
    <t>I</t>
  </si>
  <si>
    <t>THÀNH PHỐ VĨNH LONG</t>
  </si>
  <si>
    <t>II</t>
  </si>
  <si>
    <t>THỊ XÃ BÌNH MINH</t>
  </si>
  <si>
    <t>III</t>
  </si>
  <si>
    <t>HUYỆN MANG THÍT</t>
  </si>
  <si>
    <t>IV</t>
  </si>
  <si>
    <t>HUYỆN VŨNG LIÊM</t>
  </si>
  <si>
    <t>HUYỆN TAM BÌNH</t>
  </si>
  <si>
    <t>V</t>
  </si>
  <si>
    <t>VII</t>
  </si>
  <si>
    <t>HUYỆN TRÀ ÔN</t>
  </si>
  <si>
    <t>VIII</t>
  </si>
  <si>
    <t>HUYỆN LONG HỒ</t>
  </si>
  <si>
    <t>ỦY BAN NHÂN DÂN TỈNH VĨNH LONG</t>
  </si>
  <si>
    <t>VI</t>
  </si>
  <si>
    <t>PL 01-BTC-TCDN</t>
  </si>
  <si>
    <t>Nội dung</t>
  </si>
  <si>
    <t>Tổng diện
 tích  (ha)</t>
  </si>
  <si>
    <t>Lúa (ha)</t>
  </si>
  <si>
    <t xml:space="preserve">Rau, mạ màu, cây công nghiệp, cây ăn quả, hoa và dược liệu </t>
  </si>
  <si>
    <t>Nuôi trồng thủy sản</t>
  </si>
  <si>
    <t>Muối</t>
  </si>
  <si>
    <t>Thoát lũ, ngăn mặn, rửa phèn giữ ngọt</t>
  </si>
  <si>
    <t>Tiêu thoát nước nông thôn</t>
  </si>
  <si>
    <t>Tổng kinh phí hỗ trợ</t>
  </si>
  <si>
    <t>cộng diện tích tưới lúa (ha)</t>
  </si>
  <si>
    <t>Tưới tiêu bằng động lực</t>
  </si>
  <si>
    <t>Tưới tiêu bằng trọng lực</t>
  </si>
  <si>
    <t>Tưới tiêu bằng trọng lực và kết hợp động lực</t>
  </si>
  <si>
    <t>Tưới tiêu khác (thủy triều..)</t>
  </si>
  <si>
    <t>cộng diện tích  (ha)</t>
  </si>
  <si>
    <t>tạo nguồn</t>
  </si>
  <si>
    <t>Chủ động</t>
  </si>
  <si>
    <t>chủ động</t>
  </si>
  <si>
    <t>chủ động 1 phần</t>
  </si>
  <si>
    <t xml:space="preserve">chủ động </t>
  </si>
  <si>
    <t>cây màu</t>
  </si>
  <si>
    <t>cây ăn quả</t>
  </si>
  <si>
    <t>TỔNG CỘNG (I+…+VIII)</t>
  </si>
  <si>
    <t>Toàn tỉnh</t>
  </si>
  <si>
    <t xml:space="preserve"> - Vụ Đông Xuân</t>
  </si>
  <si>
    <t xml:space="preserve"> - Vụ Hè Thu</t>
  </si>
  <si>
    <t xml:space="preserve"> - Vụ mùa (Thu-Đông)</t>
  </si>
  <si>
    <t>HUYỆN BÌNH TÂN</t>
  </si>
  <si>
    <t>Tưới tiêu bằng trọng
lực kết hợp với động lực hỗ trợ</t>
  </si>
  <si>
    <t>Tưới tiêu bằng thủy triều</t>
  </si>
  <si>
    <t xml:space="preserve"> </t>
  </si>
  <si>
    <t>- Tưới, tiêu bằng lợi dụng thủy triều:</t>
  </si>
  <si>
    <t xml:space="preserve">+ Đối với đất trồng lúa: </t>
  </si>
  <si>
    <t>đồng/ha/vụ;</t>
  </si>
  <si>
    <t xml:space="preserve">+ Màu, cây công nghiệp ngắn ngày: </t>
  </si>
  <si>
    <t xml:space="preserve">+ Cây ăn quả: </t>
  </si>
  <si>
    <t xml:space="preserve">+ Nuôi trồng thủy sản: </t>
  </si>
  <si>
    <t>- Tưới, tiêu bằng trọng lực và kết hợp động lực hỗ trợ:</t>
  </si>
  <si>
    <t>đồng/ha/năm;</t>
  </si>
  <si>
    <t xml:space="preserve">                     Đvt: Tr đồng</t>
  </si>
  <si>
    <t>Số
TT</t>
  </si>
  <si>
    <r>
      <t>BẢNG TỔNG HỢP  KINH PHÍ SỬ DỤNG SẢN PHẨM, DỊCH VỤ 
CÔNG ÍCH THỦY LỢI NĂM 2025</t>
    </r>
    <r>
      <rPr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quyết định số  967/QĐ-UBND ngày  21 tháng  5  năm 2025 của UBND tỉnh Vĩnh Long)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</si>
</sst>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.00\ _₫_-;\-* #,##0.00\ _₫_-;_-* &quot;-&quot;??\ _₫_-;_-@_-"/>
    <numFmt numFmtId="168" formatCode="#,##0.000"/>
    <numFmt numFmtId="169" formatCode="_-* #,##0.00_$_-;\-* #,##0.00_$_-;_-* &quot;-&quot;??_$_-;_-@_-"/>
    <numFmt numFmtId="170" formatCode="_-&quot;$&quot;* #,##0_-;\-&quot;$&quot;* #,##0_-;_-&quot;$&quot;* &quot;-&quot;_-;_-@_-"/>
    <numFmt numFmtId="171" formatCode="_-* #,##0.00\ _D_M_-;\-* #,##0.00\ _D_M_-;_-* &quot;-&quot;??\ _D_M_-;_-@_-"/>
    <numFmt numFmtId="172" formatCode="_-* #,##0\ _D_M_-;\-* #,##0\ _D_M_-;_-* &quot;-&quot;\ _D_M_-;_-@_-"/>
    <numFmt numFmtId="173" formatCode="_ * #,##0_ ;_ * \-#,##0_ ;_ * &quot;-&quot;_ ;_ @_ "/>
    <numFmt numFmtId="174" formatCode="_ * #,##0.00_ ;_ * \-#,##0.00_ ;_ * &quot;-&quot;??_ ;_ @_ "/>
    <numFmt numFmtId="175" formatCode="\$#,##0\ ;\(\$#,##0\)"/>
    <numFmt numFmtId="176" formatCode="_-[$€]* #,##0.00_-;\-[$€]* #,##0.00_-;_-[$€]* &quot;-&quot;??_-;_-@_-"/>
    <numFmt numFmtId="177" formatCode="0\ \ \ \ 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&quot;\&quot;#,##0.00;[Red]&quot;\&quot;\-#,##0.00"/>
    <numFmt numFmtId="181" formatCode="&quot;\&quot;#,##0;[Red]&quot;\&quot;\-#,##0"/>
    <numFmt numFmtId="182" formatCode="_-&quot;$&quot;* #,##0.00_-;\-&quot;$&quot;* #,##0.00_-;_-&quot;$&quot;* &quot;-&quot;??_-;_-@_-"/>
    <numFmt numFmtId="183" formatCode="#,##0.0"/>
    <numFmt numFmtId="184" formatCode="#,##0.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NI-Times"/>
    </font>
    <font>
      <sz val="10"/>
      <name val="Arial"/>
      <family val="2"/>
    </font>
    <font>
      <sz val="14"/>
      <color theme="1"/>
      <name val="Times New Roman"/>
      <family val="2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name val="VNI-Times"/>
    </font>
    <font>
      <sz val="11"/>
      <color indexed="8"/>
      <name val="Calibri"/>
      <family val="2"/>
    </font>
    <font>
      <sz val="10"/>
      <name val="굴림체"/>
    </font>
    <font>
      <sz val="12"/>
      <color indexed="8"/>
      <name val="Times New Roman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163"/>
    </font>
    <font>
      <sz val="11"/>
      <name val="Calibri"/>
      <family val="2"/>
    </font>
    <font>
      <b/>
      <u/>
      <sz val="14"/>
      <color indexed="8"/>
      <name val=".VnBook-AntiquaH"/>
      <family val="2"/>
    </font>
    <font>
      <sz val="12"/>
      <color indexed="8"/>
      <name val="¹ÙÅÁÃ¼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</font>
    <font>
      <b/>
      <sz val="10"/>
      <name val="Helv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VNI-Helve-Condense"/>
    </font>
    <font>
      <sz val="10"/>
      <name val="VNtimes new roman"/>
      <family val="2"/>
    </font>
    <font>
      <sz val="12"/>
      <name val="뼻뮝"/>
    </font>
    <font>
      <sz val="12"/>
      <name val="新細明體"/>
    </font>
    <font>
      <sz val="12"/>
      <name val=".Vn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99"/>
      <name val="Times New Roman"/>
      <family val="1"/>
      <charset val="163"/>
    </font>
    <font>
      <b/>
      <sz val="8"/>
      <color rgb="FF000099"/>
      <name val="Times New Roman"/>
      <family val="1"/>
      <charset val="163"/>
    </font>
    <font>
      <sz val="9"/>
      <color rgb="FF000099"/>
      <name val="Times New Roman"/>
      <family val="1"/>
      <charset val="163"/>
    </font>
    <font>
      <sz val="8"/>
      <color rgb="FF000099"/>
      <name val="Times New Roman"/>
      <family val="1"/>
      <charset val="163"/>
    </font>
    <font>
      <sz val="11"/>
      <color rgb="FF000099"/>
      <name val="Calibri"/>
      <family val="2"/>
      <scheme val="minor"/>
    </font>
    <font>
      <sz val="10"/>
      <color rgb="FF000099"/>
      <name val="Times New Roman"/>
      <family val="1"/>
      <charset val="163"/>
    </font>
    <font>
      <b/>
      <sz val="9"/>
      <color rgb="FF000099"/>
      <name val="Times New Roman"/>
      <family val="1"/>
      <charset val="163"/>
    </font>
    <font>
      <b/>
      <u/>
      <sz val="11"/>
      <color rgb="FF000099"/>
      <name val="Times New Roman"/>
      <family val="1"/>
      <charset val="163"/>
    </font>
    <font>
      <b/>
      <sz val="10"/>
      <color rgb="FF000099"/>
      <name val="Times New Roman"/>
      <family val="1"/>
      <charset val="163"/>
    </font>
    <font>
      <sz val="12"/>
      <color rgb="FF000099"/>
      <name val="Times New Roman"/>
      <family val="1"/>
      <charset val="163"/>
    </font>
    <font>
      <sz val="13"/>
      <color rgb="FF000099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6"/>
      <color rgb="FF000099"/>
      <name val="Times New Roman"/>
      <family val="1"/>
      <charset val="163"/>
    </font>
    <font>
      <sz val="16"/>
      <color rgb="FF000099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2"/>
      <name val="Cambria"/>
      <family val="1"/>
      <scheme val="major"/>
    </font>
    <font>
      <sz val="8"/>
      <name val="Times New Roman"/>
      <family val="1"/>
      <charset val="163"/>
    </font>
    <font>
      <sz val="11"/>
      <name val="Calibri"/>
      <family val="2"/>
      <scheme val="minor"/>
    </font>
    <font>
      <b/>
      <sz val="16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b/>
      <sz val="8"/>
      <name val="Times New Roman"/>
      <family val="1"/>
      <charset val="163"/>
    </font>
    <font>
      <b/>
      <sz val="9"/>
      <name val="Times New Roman"/>
      <family val="1"/>
      <charset val="163"/>
    </font>
    <font>
      <b/>
      <u/>
      <sz val="8"/>
      <name val="Times New Roman"/>
      <family val="1"/>
      <charset val="163"/>
    </font>
    <font>
      <sz val="7"/>
      <name val="Times New Roman"/>
      <family val="1"/>
      <charset val="163"/>
    </font>
    <font>
      <sz val="9"/>
      <name val="Times New Roman"/>
      <family val="1"/>
      <charset val="163"/>
    </font>
    <font>
      <sz val="14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0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3" fillId="2" borderId="0"/>
    <xf numFmtId="0" fontId="10" fillId="0" borderId="0"/>
    <xf numFmtId="0" fontId="3" fillId="0" borderId="0"/>
    <xf numFmtId="5" fontId="12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13" fillId="0" borderId="0"/>
    <xf numFmtId="0" fontId="6" fillId="0" borderId="0"/>
    <xf numFmtId="167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70" fontId="15" fillId="0" borderId="0" applyFont="0" applyFill="0" applyBorder="0" applyAlignment="0" applyProtection="0"/>
    <xf numFmtId="166" fontId="15" fillId="0" borderId="0" applyFont="0" applyBorder="0"/>
    <xf numFmtId="0" fontId="3" fillId="0" borderId="0"/>
    <xf numFmtId="4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3" borderId="0"/>
    <xf numFmtId="0" fontId="16" fillId="3" borderId="0"/>
    <xf numFmtId="0" fontId="16" fillId="2" borderId="0"/>
    <xf numFmtId="0" fontId="16" fillId="3" borderId="0"/>
    <xf numFmtId="0" fontId="16" fillId="2" borderId="0"/>
    <xf numFmtId="0" fontId="16" fillId="3" borderId="0"/>
    <xf numFmtId="0" fontId="16" fillId="2" borderId="0"/>
    <xf numFmtId="0" fontId="16" fillId="3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9" fontId="17" fillId="0" borderId="0" applyBorder="0" applyAlignment="0" applyProtection="0"/>
    <xf numFmtId="0" fontId="18" fillId="3" borderId="0"/>
    <xf numFmtId="0" fontId="18" fillId="3" borderId="0"/>
    <xf numFmtId="0" fontId="18" fillId="2" borderId="0"/>
    <xf numFmtId="0" fontId="18" fillId="3" borderId="0"/>
    <xf numFmtId="0" fontId="18" fillId="2" borderId="0"/>
    <xf numFmtId="0" fontId="18" fillId="3" borderId="0"/>
    <xf numFmtId="0" fontId="18" fillId="2" borderId="0"/>
    <xf numFmtId="0" fontId="18" fillId="3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9" fillId="3" borderId="0"/>
    <xf numFmtId="0" fontId="19" fillId="3" borderId="0"/>
    <xf numFmtId="0" fontId="19" fillId="2" borderId="0"/>
    <xf numFmtId="0" fontId="19" fillId="3" borderId="0"/>
    <xf numFmtId="0" fontId="19" fillId="2" borderId="0"/>
    <xf numFmtId="0" fontId="19" fillId="3" borderId="0"/>
    <xf numFmtId="0" fontId="19" fillId="2" borderId="0"/>
    <xf numFmtId="0" fontId="19" fillId="3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1" fillId="0" borderId="0"/>
    <xf numFmtId="0" fontId="5" fillId="0" borderId="0"/>
    <xf numFmtId="0" fontId="21" fillId="0" borderId="0"/>
    <xf numFmtId="0" fontId="22" fillId="0" borderId="0"/>
    <xf numFmtId="43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0" borderId="0">
      <alignment horizontal="left"/>
    </xf>
    <xf numFmtId="0" fontId="25" fillId="0" borderId="4" applyNumberFormat="0" applyAlignment="0" applyProtection="0"/>
    <xf numFmtId="0" fontId="25" fillId="0" borderId="3">
      <alignment horizontal="left" vertical="center"/>
    </xf>
    <xf numFmtId="172" fontId="15" fillId="0" borderId="0" applyFont="0" applyFill="0" applyBorder="0" applyAlignment="0" applyProtection="0"/>
    <xf numFmtId="0" fontId="23" fillId="4" borderId="0" applyNumberFormat="0" applyBorder="0" applyAlignment="0" applyProtection="0"/>
    <xf numFmtId="0" fontId="26" fillId="0" borderId="5"/>
    <xf numFmtId="37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26" fillId="0" borderId="0"/>
    <xf numFmtId="177" fontId="28" fillId="0" borderId="0"/>
    <xf numFmtId="0" fontId="29" fillId="0" borderId="0"/>
    <xf numFmtId="0" fontId="29" fillId="0" borderId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1" fillId="0" borderId="0"/>
    <xf numFmtId="0" fontId="31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3" fillId="0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6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" fillId="0" borderId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0" fontId="6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6" fontId="7" fillId="0" borderId="0" applyFont="0" applyFill="0" applyBorder="0" applyAlignment="0" applyProtection="0"/>
    <xf numFmtId="0" fontId="7" fillId="0" borderId="0"/>
    <xf numFmtId="166" fontId="3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35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4" fontId="41" fillId="0" borderId="7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4" fontId="43" fillId="0" borderId="7" xfId="0" applyNumberFormat="1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4" fontId="40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0" fillId="0" borderId="0" xfId="0" quotePrefix="1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184" fontId="40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4" fontId="36" fillId="0" borderId="6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right" vertical="center" wrapText="1"/>
    </xf>
    <xf numFmtId="3" fontId="46" fillId="0" borderId="0" xfId="0" applyNumberFormat="1" applyFont="1"/>
    <xf numFmtId="0" fontId="47" fillId="0" borderId="0" xfId="0" applyFont="1" applyFill="1" applyAlignment="1">
      <alignment vertical="center"/>
    </xf>
    <xf numFmtId="0" fontId="48" fillId="0" borderId="0" xfId="0" applyFont="1" applyFill="1"/>
    <xf numFmtId="0" fontId="50" fillId="0" borderId="0" xfId="0" applyFont="1" applyFill="1" applyAlignment="1">
      <alignment vertical="center"/>
    </xf>
    <xf numFmtId="4" fontId="51" fillId="0" borderId="0" xfId="0" applyNumberFormat="1" applyFont="1" applyFill="1" applyAlignment="1">
      <alignment vertical="center"/>
    </xf>
    <xf numFmtId="4" fontId="5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56" fillId="0" borderId="0" xfId="0" applyFont="1" applyFill="1"/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4" fontId="58" fillId="0" borderId="0" xfId="0" applyNumberFormat="1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/>
    <xf numFmtId="0" fontId="52" fillId="0" borderId="1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3" fontId="58" fillId="0" borderId="1" xfId="0" applyNumberFormat="1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4" fontId="60" fillId="0" borderId="2" xfId="0" applyNumberFormat="1" applyFont="1" applyFill="1" applyBorder="1" applyAlignment="1">
      <alignment horizontal="right" vertical="center"/>
    </xf>
    <xf numFmtId="3" fontId="61" fillId="0" borderId="2" xfId="0" applyNumberFormat="1" applyFont="1" applyFill="1" applyBorder="1" applyAlignment="1">
      <alignment horizontal="center" vertical="center" wrapText="1"/>
    </xf>
    <xf numFmtId="3" fontId="60" fillId="0" borderId="6" xfId="0" applyNumberFormat="1" applyFont="1" applyFill="1" applyBorder="1" applyAlignment="1">
      <alignment horizontal="right" vertical="center" wrapText="1"/>
    </xf>
    <xf numFmtId="0" fontId="60" fillId="0" borderId="7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vertical="center" wrapText="1"/>
    </xf>
    <xf numFmtId="4" fontId="60" fillId="0" borderId="7" xfId="0" applyNumberFormat="1" applyFont="1" applyFill="1" applyBorder="1" applyAlignment="1">
      <alignment horizontal="right" vertical="center"/>
    </xf>
    <xf numFmtId="3" fontId="60" fillId="0" borderId="9" xfId="0" applyNumberFormat="1" applyFont="1" applyFill="1" applyBorder="1" applyAlignment="1">
      <alignment horizontal="right" vertical="center" wrapText="1"/>
    </xf>
    <xf numFmtId="0" fontId="62" fillId="0" borderId="7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vertical="center"/>
    </xf>
    <xf numFmtId="4" fontId="55" fillId="0" borderId="7" xfId="0" applyNumberFormat="1" applyFont="1" applyFill="1" applyBorder="1" applyAlignment="1">
      <alignment horizontal="right" vertical="center"/>
    </xf>
    <xf numFmtId="3" fontId="55" fillId="0" borderId="7" xfId="0" applyNumberFormat="1" applyFont="1" applyFill="1" applyBorder="1" applyAlignment="1">
      <alignment horizontal="right" vertical="center" wrapText="1"/>
    </xf>
    <xf numFmtId="4" fontId="63" fillId="0" borderId="7" xfId="0" applyNumberFormat="1" applyFont="1" applyFill="1" applyBorder="1" applyAlignment="1">
      <alignment horizontal="right" vertical="center"/>
    </xf>
    <xf numFmtId="0" fontId="55" fillId="0" borderId="7" xfId="0" applyFont="1" applyFill="1" applyBorder="1" applyAlignment="1">
      <alignment horizontal="center" vertical="center"/>
    </xf>
    <xf numFmtId="3" fontId="55" fillId="0" borderId="12" xfId="0" applyNumberFormat="1" applyFont="1" applyFill="1" applyBorder="1" applyAlignment="1">
      <alignment horizontal="right" vertical="center" wrapText="1"/>
    </xf>
    <xf numFmtId="0" fontId="62" fillId="0" borderId="7" xfId="0" applyFont="1" applyFill="1" applyBorder="1" applyAlignment="1">
      <alignment horizontal="left" vertical="center"/>
    </xf>
    <xf numFmtId="4" fontId="62" fillId="0" borderId="7" xfId="0" applyNumberFormat="1" applyFont="1" applyFill="1" applyBorder="1" applyAlignment="1">
      <alignment horizontal="right" vertical="center"/>
    </xf>
    <xf numFmtId="3" fontId="64" fillId="0" borderId="7" xfId="0" applyNumberFormat="1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right" vertical="center" wrapText="1"/>
    </xf>
    <xf numFmtId="4" fontId="60" fillId="0" borderId="7" xfId="0" applyNumberFormat="1" applyFont="1" applyFill="1" applyBorder="1" applyAlignment="1">
      <alignment vertical="center" wrapText="1"/>
    </xf>
    <xf numFmtId="3" fontId="62" fillId="0" borderId="7" xfId="0" applyNumberFormat="1" applyFont="1" applyFill="1" applyBorder="1" applyAlignment="1">
      <alignment horizontal="right" vertical="center"/>
    </xf>
    <xf numFmtId="3" fontId="55" fillId="0" borderId="7" xfId="0" applyNumberFormat="1" applyFont="1" applyFill="1" applyBorder="1" applyAlignment="1">
      <alignment vertical="center"/>
    </xf>
    <xf numFmtId="4" fontId="55" fillId="0" borderId="7" xfId="0" applyNumberFormat="1" applyFont="1" applyFill="1" applyBorder="1" applyAlignment="1">
      <alignment vertical="center"/>
    </xf>
    <xf numFmtId="4" fontId="60" fillId="0" borderId="7" xfId="0" applyNumberFormat="1" applyFont="1" applyFill="1" applyBorder="1" applyAlignment="1">
      <alignment vertical="center"/>
    </xf>
    <xf numFmtId="43" fontId="55" fillId="0" borderId="7" xfId="9" applyFont="1" applyFill="1" applyBorder="1" applyAlignment="1">
      <alignment vertical="center" wrapText="1"/>
    </xf>
    <xf numFmtId="0" fontId="62" fillId="0" borderId="7" xfId="0" applyFont="1" applyFill="1" applyBorder="1" applyAlignment="1">
      <alignment vertical="center"/>
    </xf>
    <xf numFmtId="4" fontId="62" fillId="0" borderId="7" xfId="0" applyNumberFormat="1" applyFont="1" applyFill="1" applyBorder="1" applyAlignment="1">
      <alignment vertical="center"/>
    </xf>
    <xf numFmtId="3" fontId="61" fillId="0" borderId="7" xfId="0" applyNumberFormat="1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62" fillId="0" borderId="7" xfId="0" applyFont="1" applyFill="1" applyBorder="1" applyAlignment="1">
      <alignment vertical="center" wrapText="1"/>
    </xf>
    <xf numFmtId="3" fontId="61" fillId="0" borderId="7" xfId="0" applyNumberFormat="1" applyFont="1" applyFill="1" applyBorder="1" applyAlignment="1">
      <alignment horizontal="right" vertical="center" wrapText="1"/>
    </xf>
    <xf numFmtId="168" fontId="61" fillId="0" borderId="7" xfId="0" applyNumberFormat="1" applyFont="1" applyFill="1" applyBorder="1" applyAlignment="1">
      <alignment horizontal="right" vertical="center" wrapText="1"/>
    </xf>
    <xf numFmtId="183" fontId="55" fillId="0" borderId="7" xfId="0" applyNumberFormat="1" applyFont="1" applyFill="1" applyBorder="1" applyAlignment="1">
      <alignment vertical="center"/>
    </xf>
    <xf numFmtId="3" fontId="55" fillId="0" borderId="9" xfId="0" applyNumberFormat="1" applyFont="1" applyFill="1" applyBorder="1" applyAlignment="1">
      <alignment horizontal="right" vertical="center" wrapText="1"/>
    </xf>
    <xf numFmtId="0" fontId="55" fillId="0" borderId="11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vertical="center"/>
    </xf>
    <xf numFmtId="4" fontId="55" fillId="0" borderId="11" xfId="0" applyNumberFormat="1" applyFont="1" applyFill="1" applyBorder="1" applyAlignment="1">
      <alignment vertical="center"/>
    </xf>
    <xf numFmtId="4" fontId="55" fillId="0" borderId="8" xfId="0" applyNumberFormat="1" applyFont="1" applyFill="1" applyBorder="1" applyAlignment="1">
      <alignment vertical="center"/>
    </xf>
    <xf numFmtId="3" fontId="64" fillId="0" borderId="11" xfId="0" applyNumberFormat="1" applyFont="1" applyFill="1" applyBorder="1" applyAlignment="1">
      <alignment horizontal="center" vertical="center" wrapText="1"/>
    </xf>
    <xf numFmtId="3" fontId="55" fillId="0" borderId="11" xfId="0" applyNumberFormat="1" applyFont="1" applyFill="1" applyBorder="1" applyAlignment="1">
      <alignment horizontal="righ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4" fontId="49" fillId="0" borderId="2" xfId="0" applyNumberFormat="1" applyFont="1" applyFill="1" applyBorder="1" applyAlignment="1">
      <alignment horizontal="center" vertical="center" wrapText="1"/>
    </xf>
    <xf numFmtId="4" fontId="49" fillId="0" borderId="10" xfId="0" applyNumberFormat="1" applyFont="1" applyFill="1" applyBorder="1" applyAlignment="1">
      <alignment horizontal="center" vertical="center" wrapText="1"/>
    </xf>
    <xf numFmtId="4" fontId="49" fillId="0" borderId="11" xfId="0" applyNumberFormat="1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52" fillId="0" borderId="1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/>
    </xf>
    <xf numFmtId="0" fontId="38" fillId="0" borderId="0" xfId="0" quotePrefix="1" applyFont="1" applyFill="1" applyAlignment="1">
      <alignment horizontal="left" vertical="center"/>
    </xf>
    <xf numFmtId="3" fontId="58" fillId="0" borderId="1" xfId="0" applyNumberFormat="1" applyFont="1" applyFill="1" applyBorder="1" applyAlignment="1">
      <alignment horizontal="center" vertical="center"/>
    </xf>
  </cellXfs>
  <cellStyles count="502">
    <cellStyle name="_x0001_" xfId="30"/>
    <cellStyle name="." xfId="31"/>
    <cellStyle name="??_kc-elec system check list" xfId="32"/>
    <cellStyle name="_KLPS §Z 500kV PM" xfId="33"/>
    <cellStyle name="_KT (2)" xfId="34"/>
    <cellStyle name="_KT (2)_1" xfId="35"/>
    <cellStyle name="_KT (2)_2" xfId="36"/>
    <cellStyle name="_KT (2)_2_TG-TH" xfId="37"/>
    <cellStyle name="_KT (2)_3" xfId="38"/>
    <cellStyle name="_KT (2)_3_TG-TH" xfId="39"/>
    <cellStyle name="_KT (2)_3_TG-TH_KLPS §Z 500kV PM" xfId="40"/>
    <cellStyle name="_KT (2)_4" xfId="41"/>
    <cellStyle name="_KT (2)_4_TG-TH" xfId="42"/>
    <cellStyle name="_KT (2)_5" xfId="43"/>
    <cellStyle name="_KT (2)_KLPS §Z 500kV PM" xfId="44"/>
    <cellStyle name="_KT (2)_TG-TH" xfId="45"/>
    <cellStyle name="_KT_TG" xfId="46"/>
    <cellStyle name="_KT_TG_1" xfId="47"/>
    <cellStyle name="_KT_TG_2" xfId="48"/>
    <cellStyle name="_KT_TG_3" xfId="49"/>
    <cellStyle name="_KT_TG_4" xfId="50"/>
    <cellStyle name="_TG-TH" xfId="51"/>
    <cellStyle name="_TG-TH_1" xfId="52"/>
    <cellStyle name="_TG-TH_2" xfId="53"/>
    <cellStyle name="_TG-TH_3" xfId="54"/>
    <cellStyle name="_TG-TH_4" xfId="55"/>
    <cellStyle name="1" xfId="56"/>
    <cellStyle name="1_BC thang 01" xfId="17"/>
    <cellStyle name="1_Book1" xfId="57"/>
    <cellStyle name="1_Book1_VON DAU TU XDCB 2017" xfId="58"/>
    <cellStyle name="1_GIÁ NÔNG SẢN" xfId="59"/>
    <cellStyle name="1_GIÁ NÔNG SẢN_VON DAU TU XDCB 2017" xfId="60"/>
    <cellStyle name="1_SẢN XUẤT" xfId="61"/>
    <cellStyle name="1_SẢN XUẤT_VON DAU TU XDCB 2017" xfId="62"/>
    <cellStyle name="1_Sheet1" xfId="63"/>
    <cellStyle name="1_Sheet1_TUAN 3-10" xfId="64"/>
    <cellStyle name="1_Sheet1_TUAN 3-10 2" xfId="65"/>
    <cellStyle name="1_Sheet1_TUAN 3-10 3" xfId="446"/>
    <cellStyle name="1_Sheet1_TUAN 3-10_Sheet2" xfId="66"/>
    <cellStyle name="1_Sheet1_TUAN 3-10_VON CTMTQG" xfId="67"/>
    <cellStyle name="1_Sheet1_TUAN 3-10_VON DAU TU XDCB 2017" xfId="68"/>
    <cellStyle name="1_Sheet1_TUAN 3-10_VON DT" xfId="69"/>
    <cellStyle name="1_Sheet1_TUAN 3-10_VON ĐT" xfId="70"/>
    <cellStyle name="1_Sheet1_TUAN 3-10_VON SNNN" xfId="71"/>
    <cellStyle name="1_Sheet1_VON CTMTQG TUAN 3-10-1" xfId="72"/>
    <cellStyle name="1_Sheet1_VON DAU TU TUAN 3-10-1" xfId="73"/>
    <cellStyle name="1_Sheet1_VON DAU TU TUAN 4-10" xfId="74"/>
    <cellStyle name="1_Sheet1_VON DAU TU TUAN 4-10 2" xfId="75"/>
    <cellStyle name="1_Sheet1_VON DAU TU TUAN 4-10 3" xfId="447"/>
    <cellStyle name="1_Sheet1_VON DAU TU TUAN 4-10_Sheet2" xfId="76"/>
    <cellStyle name="1_Sheet1_VON DAU TU TUAN 4-10_VON CTMTQG" xfId="77"/>
    <cellStyle name="1_Sheet1_VON DAU TU TUAN 4-10_VON DAU TU XDCB 2017" xfId="78"/>
    <cellStyle name="1_Sheet1_VON DAU TU TUAN 4-10_VON DT" xfId="79"/>
    <cellStyle name="1_Sheet1_VON DAU TU TUAN 4-10_VON ĐT" xfId="80"/>
    <cellStyle name="1_Sheet1_VON DAU TU TUAN 4-10_VON SNNN" xfId="81"/>
    <cellStyle name="1_Sheet1_VON DAU TU XDCB 2017" xfId="82"/>
    <cellStyle name="1_Sheet1_VON ĐT" xfId="83"/>
    <cellStyle name="1_Sheet1_VON SU NGHIEP TUAN 3-10-1" xfId="84"/>
    <cellStyle name="1_TUAN 1-10" xfId="85"/>
    <cellStyle name="1_TUAN 1-10 2" xfId="86"/>
    <cellStyle name="1_TUAN 1-10 3" xfId="448"/>
    <cellStyle name="1_TUAN 1-10_Sheet2" xfId="87"/>
    <cellStyle name="1_TUAN 1-10_VON CTMTQG" xfId="88"/>
    <cellStyle name="1_TUAN 1-10_VON CTMTQG TUAN 3-10-1" xfId="89"/>
    <cellStyle name="1_TUAN 1-10_VON CTMTQG TUAN 4-10" xfId="90"/>
    <cellStyle name="1_TUAN 1-10_VON DAU TU TUAN 3-10-1" xfId="91"/>
    <cellStyle name="1_TUAN 1-10_VON DAU TU XDCB 2017" xfId="92"/>
    <cellStyle name="1_TUAN 1-10_VON DT" xfId="93"/>
    <cellStyle name="1_TUAN 1-10_VON ĐT" xfId="94"/>
    <cellStyle name="1_TUAN 1-10_VON SNNN" xfId="95"/>
    <cellStyle name="1_TUAN 1-10_VON SNNN TUAN 4-10" xfId="96"/>
    <cellStyle name="1_TUAN 1-10_VON SU NGHIEP TUAN 3-10-1" xfId="97"/>
    <cellStyle name="1_VON CTMTQG TUAN 2-10" xfId="98"/>
    <cellStyle name="1_VON CTMTQG TUAN 2-10 2" xfId="99"/>
    <cellStyle name="1_VON CTMTQG TUAN 2-10 3" xfId="449"/>
    <cellStyle name="1_VON CTMTQG TUAN 2-10_Sheet2" xfId="100"/>
    <cellStyle name="1_VON CTMTQG TUAN 2-10_VON CTMTQG" xfId="101"/>
    <cellStyle name="1_VON CTMTQG TUAN 2-10_VON CTMTQG TUAN 3-10-1" xfId="102"/>
    <cellStyle name="1_VON CTMTQG TUAN 2-10_VON CTMTQG TUAN 4-10" xfId="103"/>
    <cellStyle name="1_VON CTMTQG TUAN 2-10_VON DAU TU TUAN 3-10-1" xfId="104"/>
    <cellStyle name="1_VON CTMTQG TUAN 2-10_VON DAU TU XDCB 2017" xfId="105"/>
    <cellStyle name="1_VON CTMTQG TUAN 2-10_VON DT" xfId="106"/>
    <cellStyle name="1_VON CTMTQG TUAN 2-10_VON ĐT" xfId="107"/>
    <cellStyle name="1_VON CTMTQG TUAN 2-10_VON SNNN" xfId="108"/>
    <cellStyle name="1_VON CTMTQG TUAN 2-10_VON SNNN TUAN 4-10" xfId="109"/>
    <cellStyle name="1_VON CTMTQG TUAN 2-10_VON SU NGHIEP TUAN 3-10-1" xfId="110"/>
    <cellStyle name="1_VON DAU TU TUAN 2-10" xfId="111"/>
    <cellStyle name="1_VON DAU TU TUAN 2-10 2" xfId="112"/>
    <cellStyle name="1_VON DAU TU TUAN 2-10 3" xfId="450"/>
    <cellStyle name="1_VON DAU TU TUAN 2-10_Sheet2" xfId="113"/>
    <cellStyle name="1_VON DAU TU TUAN 2-10_VON CTMTQG" xfId="114"/>
    <cellStyle name="1_VON DAU TU TUAN 2-10_VON CTMTQG TUAN 3-10-1" xfId="115"/>
    <cellStyle name="1_VON DAU TU TUAN 2-10_VON CTMTQG TUAN 4-10" xfId="116"/>
    <cellStyle name="1_VON DAU TU TUAN 2-10_VON DAU TU TUAN 3-10-1" xfId="117"/>
    <cellStyle name="1_VON DAU TU TUAN 2-10_VON DAU TU XDCB 2017" xfId="118"/>
    <cellStyle name="1_VON DAU TU TUAN 2-10_VON DT" xfId="119"/>
    <cellStyle name="1_VON DAU TU TUAN 2-10_VON ĐT" xfId="120"/>
    <cellStyle name="1_VON DAU TU TUAN 2-10_VON SNNN" xfId="121"/>
    <cellStyle name="1_VON DAU TU TUAN 2-10_VON SNNN TUAN 4-10" xfId="122"/>
    <cellStyle name="1_VON DAU TU TUAN 2-10_VON SU NGHIEP TUAN 3-10-1" xfId="123"/>
    <cellStyle name="1_VON DAU TU XDCB 2017" xfId="124"/>
    <cellStyle name="1_VON SNNN" xfId="125"/>
    <cellStyle name="1_VON SNNN TUAN 2-10" xfId="126"/>
    <cellStyle name="1_VON SNNN TUAN 2-10 2" xfId="127"/>
    <cellStyle name="1_VON SNNN TUAN 2-10 3" xfId="451"/>
    <cellStyle name="1_VON SNNN TUAN 2-10_Sheet2" xfId="128"/>
    <cellStyle name="1_VON SNNN TUAN 2-10_VON CTMTQG" xfId="129"/>
    <cellStyle name="1_VON SNNN TUAN 2-10_VON CTMTQG TUAN 3-10-1" xfId="130"/>
    <cellStyle name="1_VON SNNN TUAN 2-10_VON CTMTQG TUAN 4-10" xfId="131"/>
    <cellStyle name="1_VON SNNN TUAN 2-10_VON DAU TU TUAN 3-10-1" xfId="132"/>
    <cellStyle name="1_VON SNNN TUAN 2-10_VON DAU TU XDCB 2017" xfId="133"/>
    <cellStyle name="1_VON SNNN TUAN 2-10_VON DT" xfId="134"/>
    <cellStyle name="1_VON SNNN TUAN 2-10_VON ĐT" xfId="135"/>
    <cellStyle name="1_VON SNNN TUAN 2-10_VON SNNN" xfId="136"/>
    <cellStyle name="1_VON SNNN TUAN 2-10_VON SNNN TUAN 4-10" xfId="137"/>
    <cellStyle name="1_VON SNNN TUAN 2-10_VON SU NGHIEP TUAN 3-10-1" xfId="138"/>
    <cellStyle name="¹éºÐÀ²_      " xfId="139"/>
    <cellStyle name="2" xfId="140"/>
    <cellStyle name="2_Book1" xfId="141"/>
    <cellStyle name="2_Book1_VON DAU TU XDCB 2017" xfId="142"/>
    <cellStyle name="2_GIÁ NÔNG SẢN" xfId="143"/>
    <cellStyle name="2_GIÁ NÔNG SẢN_VON DAU TU XDCB 2017" xfId="144"/>
    <cellStyle name="2_SẢN XUẤT" xfId="145"/>
    <cellStyle name="2_SẢN XUẤT_VON DAU TU XDCB 2017" xfId="146"/>
    <cellStyle name="2_Sheet1" xfId="147"/>
    <cellStyle name="2_Sheet1_TUAN 3-10" xfId="148"/>
    <cellStyle name="2_Sheet1_TUAN 3-10 2" xfId="149"/>
    <cellStyle name="2_Sheet1_TUAN 3-10 3" xfId="452"/>
    <cellStyle name="2_Sheet1_TUAN 3-10_Sheet2" xfId="150"/>
    <cellStyle name="2_Sheet1_TUAN 3-10_VON CTMTQG" xfId="151"/>
    <cellStyle name="2_Sheet1_TUAN 3-10_VON DAU TU XDCB 2017" xfId="152"/>
    <cellStyle name="2_Sheet1_TUAN 3-10_VON DT" xfId="153"/>
    <cellStyle name="2_Sheet1_TUAN 3-10_VON ĐT" xfId="154"/>
    <cellStyle name="2_Sheet1_TUAN 3-10_VON SNNN" xfId="155"/>
    <cellStyle name="2_Sheet1_VON CTMTQG TUAN 3-10-1" xfId="156"/>
    <cellStyle name="2_Sheet1_VON DAU TU TUAN 3-10-1" xfId="157"/>
    <cellStyle name="2_Sheet1_VON DAU TU TUAN 4-10" xfId="158"/>
    <cellStyle name="2_Sheet1_VON DAU TU TUAN 4-10 2" xfId="159"/>
    <cellStyle name="2_Sheet1_VON DAU TU TUAN 4-10 3" xfId="453"/>
    <cellStyle name="2_Sheet1_VON DAU TU TUAN 4-10_Sheet2" xfId="160"/>
    <cellStyle name="2_Sheet1_VON DAU TU TUAN 4-10_VON CTMTQG" xfId="161"/>
    <cellStyle name="2_Sheet1_VON DAU TU TUAN 4-10_VON DAU TU XDCB 2017" xfId="162"/>
    <cellStyle name="2_Sheet1_VON DAU TU TUAN 4-10_VON DT" xfId="163"/>
    <cellStyle name="2_Sheet1_VON DAU TU TUAN 4-10_VON ĐT" xfId="164"/>
    <cellStyle name="2_Sheet1_VON DAU TU TUAN 4-10_VON SNNN" xfId="165"/>
    <cellStyle name="2_Sheet1_VON DAU TU XDCB 2017" xfId="166"/>
    <cellStyle name="2_Sheet1_VON ĐT" xfId="167"/>
    <cellStyle name="2_Sheet1_VON SU NGHIEP TUAN 3-10-1" xfId="168"/>
    <cellStyle name="2_TUAN 1-10" xfId="169"/>
    <cellStyle name="2_TUAN 1-10 2" xfId="170"/>
    <cellStyle name="2_TUAN 1-10 3" xfId="454"/>
    <cellStyle name="2_TUAN 1-10_Sheet2" xfId="171"/>
    <cellStyle name="2_TUAN 1-10_VON CTMTQG" xfId="172"/>
    <cellStyle name="2_TUAN 1-10_VON CTMTQG TUAN 3-10-1" xfId="173"/>
    <cellStyle name="2_TUAN 1-10_VON CTMTQG TUAN 4-10" xfId="174"/>
    <cellStyle name="2_TUAN 1-10_VON DAU TU TUAN 3-10-1" xfId="175"/>
    <cellStyle name="2_TUAN 1-10_VON DAU TU XDCB 2017" xfId="176"/>
    <cellStyle name="2_TUAN 1-10_VON DT" xfId="177"/>
    <cellStyle name="2_TUAN 1-10_VON ĐT" xfId="178"/>
    <cellStyle name="2_TUAN 1-10_VON SNNN" xfId="179"/>
    <cellStyle name="2_TUAN 1-10_VON SNNN TUAN 4-10" xfId="180"/>
    <cellStyle name="2_TUAN 1-10_VON SU NGHIEP TUAN 3-10-1" xfId="181"/>
    <cellStyle name="2_VON CTMTQG TUAN 2-10" xfId="182"/>
    <cellStyle name="2_VON CTMTQG TUAN 2-10 2" xfId="183"/>
    <cellStyle name="2_VON CTMTQG TUAN 2-10 3" xfId="455"/>
    <cellStyle name="2_VON CTMTQG TUAN 2-10_Sheet2" xfId="184"/>
    <cellStyle name="2_VON CTMTQG TUAN 2-10_VON CTMTQG" xfId="185"/>
    <cellStyle name="2_VON CTMTQG TUAN 2-10_VON CTMTQG TUAN 3-10-1" xfId="186"/>
    <cellStyle name="2_VON CTMTQG TUAN 2-10_VON CTMTQG TUAN 4-10" xfId="187"/>
    <cellStyle name="2_VON CTMTQG TUAN 2-10_VON DAU TU TUAN 3-10-1" xfId="188"/>
    <cellStyle name="2_VON CTMTQG TUAN 2-10_VON DAU TU XDCB 2017" xfId="189"/>
    <cellStyle name="2_VON CTMTQG TUAN 2-10_VON DT" xfId="190"/>
    <cellStyle name="2_VON CTMTQG TUAN 2-10_VON ĐT" xfId="191"/>
    <cellStyle name="2_VON CTMTQG TUAN 2-10_VON SNNN" xfId="192"/>
    <cellStyle name="2_VON CTMTQG TUAN 2-10_VON SNNN TUAN 4-10" xfId="193"/>
    <cellStyle name="2_VON CTMTQG TUAN 2-10_VON SU NGHIEP TUAN 3-10-1" xfId="194"/>
    <cellStyle name="2_VON DAU TU TUAN 2-10" xfId="195"/>
    <cellStyle name="2_VON DAU TU TUAN 2-10 2" xfId="196"/>
    <cellStyle name="2_VON DAU TU TUAN 2-10 3" xfId="456"/>
    <cellStyle name="2_VON DAU TU TUAN 2-10_Sheet2" xfId="197"/>
    <cellStyle name="2_VON DAU TU TUAN 2-10_VON CTMTQG" xfId="198"/>
    <cellStyle name="2_VON DAU TU TUAN 2-10_VON CTMTQG TUAN 3-10-1" xfId="199"/>
    <cellStyle name="2_VON DAU TU TUAN 2-10_VON CTMTQG TUAN 4-10" xfId="200"/>
    <cellStyle name="2_VON DAU TU TUAN 2-10_VON DAU TU TUAN 3-10-1" xfId="201"/>
    <cellStyle name="2_VON DAU TU TUAN 2-10_VON DAU TU XDCB 2017" xfId="202"/>
    <cellStyle name="2_VON DAU TU TUAN 2-10_VON DT" xfId="203"/>
    <cellStyle name="2_VON DAU TU TUAN 2-10_VON ĐT" xfId="204"/>
    <cellStyle name="2_VON DAU TU TUAN 2-10_VON SNNN" xfId="205"/>
    <cellStyle name="2_VON DAU TU TUAN 2-10_VON SNNN TUAN 4-10" xfId="206"/>
    <cellStyle name="2_VON DAU TU TUAN 2-10_VON SU NGHIEP TUAN 3-10-1" xfId="207"/>
    <cellStyle name="2_VON DAU TU XDCB 2017" xfId="208"/>
    <cellStyle name="2_VON SNNN" xfId="209"/>
    <cellStyle name="2_VON SNNN TUAN 2-10" xfId="210"/>
    <cellStyle name="2_VON SNNN TUAN 2-10 2" xfId="211"/>
    <cellStyle name="2_VON SNNN TUAN 2-10 3" xfId="457"/>
    <cellStyle name="2_VON SNNN TUAN 2-10_Sheet2" xfId="212"/>
    <cellStyle name="2_VON SNNN TUAN 2-10_VON CTMTQG" xfId="213"/>
    <cellStyle name="2_VON SNNN TUAN 2-10_VON CTMTQG TUAN 3-10-1" xfId="214"/>
    <cellStyle name="2_VON SNNN TUAN 2-10_VON CTMTQG TUAN 4-10" xfId="215"/>
    <cellStyle name="2_VON SNNN TUAN 2-10_VON DAU TU TUAN 3-10-1" xfId="216"/>
    <cellStyle name="2_VON SNNN TUAN 2-10_VON DAU TU XDCB 2017" xfId="217"/>
    <cellStyle name="2_VON SNNN TUAN 2-10_VON DT" xfId="218"/>
    <cellStyle name="2_VON SNNN TUAN 2-10_VON ĐT" xfId="219"/>
    <cellStyle name="2_VON SNNN TUAN 2-10_VON SNNN" xfId="220"/>
    <cellStyle name="2_VON SNNN TUAN 2-10_VON SNNN TUAN 4-10" xfId="221"/>
    <cellStyle name="2_VON SNNN TUAN 2-10_VON SU NGHIEP TUAN 3-10-1" xfId="222"/>
    <cellStyle name="3" xfId="223"/>
    <cellStyle name="3_Book1" xfId="224"/>
    <cellStyle name="3_Book1_VON DAU TU XDCB 2017" xfId="225"/>
    <cellStyle name="3_GIÁ NÔNG SẢN" xfId="226"/>
    <cellStyle name="3_GIÁ NÔNG SẢN_VON DAU TU XDCB 2017" xfId="227"/>
    <cellStyle name="3_SẢN XUẤT" xfId="228"/>
    <cellStyle name="3_SẢN XUẤT_VON DAU TU XDCB 2017" xfId="229"/>
    <cellStyle name="3_Sheet1" xfId="230"/>
    <cellStyle name="3_Sheet1_TUAN 3-10" xfId="231"/>
    <cellStyle name="3_Sheet1_TUAN 3-10 2" xfId="232"/>
    <cellStyle name="3_Sheet1_TUAN 3-10 3" xfId="458"/>
    <cellStyle name="3_Sheet1_TUAN 3-10_Sheet2" xfId="233"/>
    <cellStyle name="3_Sheet1_TUAN 3-10_VON CTMTQG" xfId="234"/>
    <cellStyle name="3_Sheet1_TUAN 3-10_VON DAU TU XDCB 2017" xfId="235"/>
    <cellStyle name="3_Sheet1_TUAN 3-10_VON DT" xfId="236"/>
    <cellStyle name="3_Sheet1_TUAN 3-10_VON ĐT" xfId="237"/>
    <cellStyle name="3_Sheet1_TUAN 3-10_VON SNNN" xfId="238"/>
    <cellStyle name="3_Sheet1_VON CTMTQG TUAN 3-10-1" xfId="239"/>
    <cellStyle name="3_Sheet1_VON DAU TU TUAN 3-10-1" xfId="240"/>
    <cellStyle name="3_Sheet1_VON DAU TU TUAN 4-10" xfId="241"/>
    <cellStyle name="3_Sheet1_VON DAU TU TUAN 4-10 2" xfId="242"/>
    <cellStyle name="3_Sheet1_VON DAU TU TUAN 4-10 3" xfId="459"/>
    <cellStyle name="3_Sheet1_VON DAU TU TUAN 4-10_Sheet2" xfId="243"/>
    <cellStyle name="3_Sheet1_VON DAU TU TUAN 4-10_VON CTMTQG" xfId="244"/>
    <cellStyle name="3_Sheet1_VON DAU TU TUAN 4-10_VON DAU TU XDCB 2017" xfId="245"/>
    <cellStyle name="3_Sheet1_VON DAU TU TUAN 4-10_VON DT" xfId="246"/>
    <cellStyle name="3_Sheet1_VON DAU TU TUAN 4-10_VON ĐT" xfId="247"/>
    <cellStyle name="3_Sheet1_VON DAU TU TUAN 4-10_VON SNNN" xfId="248"/>
    <cellStyle name="3_Sheet1_VON DAU TU XDCB 2017" xfId="249"/>
    <cellStyle name="3_Sheet1_VON ĐT" xfId="250"/>
    <cellStyle name="3_Sheet1_VON SU NGHIEP TUAN 3-10-1" xfId="251"/>
    <cellStyle name="3_TUAN 1-10" xfId="252"/>
    <cellStyle name="3_TUAN 1-10 2" xfId="253"/>
    <cellStyle name="3_TUAN 1-10 3" xfId="460"/>
    <cellStyle name="3_TUAN 1-10_Sheet2" xfId="254"/>
    <cellStyle name="3_TUAN 1-10_VON CTMTQG" xfId="255"/>
    <cellStyle name="3_TUAN 1-10_VON CTMTQG TUAN 3-10-1" xfId="256"/>
    <cellStyle name="3_TUAN 1-10_VON CTMTQG TUAN 4-10" xfId="257"/>
    <cellStyle name="3_TUAN 1-10_VON DAU TU TUAN 3-10-1" xfId="258"/>
    <cellStyle name="3_TUAN 1-10_VON DAU TU XDCB 2017" xfId="259"/>
    <cellStyle name="3_TUAN 1-10_VON DT" xfId="260"/>
    <cellStyle name="3_TUAN 1-10_VON ĐT" xfId="261"/>
    <cellStyle name="3_TUAN 1-10_VON SNNN" xfId="262"/>
    <cellStyle name="3_TUAN 1-10_VON SNNN TUAN 4-10" xfId="263"/>
    <cellStyle name="3_TUAN 1-10_VON SU NGHIEP TUAN 3-10-1" xfId="264"/>
    <cellStyle name="3_VON CTMTQG TUAN 2-10" xfId="265"/>
    <cellStyle name="3_VON CTMTQG TUAN 2-10 2" xfId="266"/>
    <cellStyle name="3_VON CTMTQG TUAN 2-10 3" xfId="461"/>
    <cellStyle name="3_VON CTMTQG TUAN 2-10_Sheet2" xfId="267"/>
    <cellStyle name="3_VON CTMTQG TUAN 2-10_VON CTMTQG" xfId="268"/>
    <cellStyle name="3_VON CTMTQG TUAN 2-10_VON CTMTQG TUAN 3-10-1" xfId="269"/>
    <cellStyle name="3_VON CTMTQG TUAN 2-10_VON CTMTQG TUAN 4-10" xfId="270"/>
    <cellStyle name="3_VON CTMTQG TUAN 2-10_VON DAU TU TUAN 3-10-1" xfId="271"/>
    <cellStyle name="3_VON CTMTQG TUAN 2-10_VON DAU TU XDCB 2017" xfId="272"/>
    <cellStyle name="3_VON CTMTQG TUAN 2-10_VON DT" xfId="273"/>
    <cellStyle name="3_VON CTMTQG TUAN 2-10_VON ĐT" xfId="274"/>
    <cellStyle name="3_VON CTMTQG TUAN 2-10_VON SNNN" xfId="275"/>
    <cellStyle name="3_VON CTMTQG TUAN 2-10_VON SNNN TUAN 4-10" xfId="276"/>
    <cellStyle name="3_VON CTMTQG TUAN 2-10_VON SU NGHIEP TUAN 3-10-1" xfId="277"/>
    <cellStyle name="3_VON DAU TU TUAN 2-10" xfId="278"/>
    <cellStyle name="3_VON DAU TU TUAN 2-10 2" xfId="279"/>
    <cellStyle name="3_VON DAU TU TUAN 2-10 3" xfId="462"/>
    <cellStyle name="3_VON DAU TU TUAN 2-10_Sheet2" xfId="280"/>
    <cellStyle name="3_VON DAU TU TUAN 2-10_VON CTMTQG" xfId="281"/>
    <cellStyle name="3_VON DAU TU TUAN 2-10_VON CTMTQG TUAN 3-10-1" xfId="282"/>
    <cellStyle name="3_VON DAU TU TUAN 2-10_VON CTMTQG TUAN 4-10" xfId="283"/>
    <cellStyle name="3_VON DAU TU TUAN 2-10_VON DAU TU TUAN 3-10-1" xfId="284"/>
    <cellStyle name="3_VON DAU TU TUAN 2-10_VON DAU TU XDCB 2017" xfId="285"/>
    <cellStyle name="3_VON DAU TU TUAN 2-10_VON DT" xfId="286"/>
    <cellStyle name="3_VON DAU TU TUAN 2-10_VON ĐT" xfId="287"/>
    <cellStyle name="3_VON DAU TU TUAN 2-10_VON SNNN" xfId="288"/>
    <cellStyle name="3_VON DAU TU TUAN 2-10_VON SNNN TUAN 4-10" xfId="289"/>
    <cellStyle name="3_VON DAU TU TUAN 2-10_VON SU NGHIEP TUAN 3-10-1" xfId="290"/>
    <cellStyle name="3_VON DAU TU XDCB 2017" xfId="291"/>
    <cellStyle name="3_VON SNNN" xfId="292"/>
    <cellStyle name="3_VON SNNN TUAN 2-10" xfId="293"/>
    <cellStyle name="3_VON SNNN TUAN 2-10 2" xfId="294"/>
    <cellStyle name="3_VON SNNN TUAN 2-10 3" xfId="463"/>
    <cellStyle name="3_VON SNNN TUAN 2-10_Sheet2" xfId="295"/>
    <cellStyle name="3_VON SNNN TUAN 2-10_VON CTMTQG" xfId="296"/>
    <cellStyle name="3_VON SNNN TUAN 2-10_VON CTMTQG TUAN 3-10-1" xfId="297"/>
    <cellStyle name="3_VON SNNN TUAN 2-10_VON CTMTQG TUAN 4-10" xfId="298"/>
    <cellStyle name="3_VON SNNN TUAN 2-10_VON DAU TU TUAN 3-10-1" xfId="299"/>
    <cellStyle name="3_VON SNNN TUAN 2-10_VON DAU TU XDCB 2017" xfId="300"/>
    <cellStyle name="3_VON SNNN TUAN 2-10_VON DT" xfId="301"/>
    <cellStyle name="3_VON SNNN TUAN 2-10_VON ĐT" xfId="302"/>
    <cellStyle name="3_VON SNNN TUAN 2-10_VON SNNN" xfId="303"/>
    <cellStyle name="3_VON SNNN TUAN 2-10_VON SNNN TUAN 4-10" xfId="304"/>
    <cellStyle name="3_VON SNNN TUAN 2-10_VON SU NGHIEP TUAN 3-10-1" xfId="305"/>
    <cellStyle name="4" xfId="306"/>
    <cellStyle name="4_Book1" xfId="307"/>
    <cellStyle name="4_GIÁ NÔNG SẢN" xfId="308"/>
    <cellStyle name="4_SẢN XUẤT" xfId="309"/>
    <cellStyle name="4_Sheet1" xfId="310"/>
    <cellStyle name="4_Sheet1_TUAN 3-10" xfId="311"/>
    <cellStyle name="4_Sheet1_TUAN 3-10 2" xfId="312"/>
    <cellStyle name="4_Sheet1_TUAN 3-10 3" xfId="464"/>
    <cellStyle name="4_Sheet1_TUAN 3-10_Sheet2" xfId="313"/>
    <cellStyle name="4_Sheet1_TUAN 3-10_VON CTMTQG" xfId="314"/>
    <cellStyle name="4_Sheet1_TUAN 3-10_VON DAU TU XDCB 2017" xfId="315"/>
    <cellStyle name="4_Sheet1_TUAN 3-10_VON DT" xfId="316"/>
    <cellStyle name="4_Sheet1_TUAN 3-10_VON ĐT" xfId="317"/>
    <cellStyle name="4_Sheet1_TUAN 3-10_VON SNNN" xfId="318"/>
    <cellStyle name="4_Sheet1_VON CTMTQG TUAN 3-10-1" xfId="319"/>
    <cellStyle name="4_Sheet1_VON DAU TU TUAN 3-10-1" xfId="320"/>
    <cellStyle name="4_Sheet1_VON DAU TU TUAN 4-10" xfId="321"/>
    <cellStyle name="4_Sheet1_VON DAU TU TUAN 4-10 2" xfId="322"/>
    <cellStyle name="4_Sheet1_VON DAU TU TUAN 4-10 3" xfId="465"/>
    <cellStyle name="4_Sheet1_VON DAU TU TUAN 4-10_Sheet2" xfId="323"/>
    <cellStyle name="4_Sheet1_VON DAU TU TUAN 4-10_VON CTMTQG" xfId="324"/>
    <cellStyle name="4_Sheet1_VON DAU TU TUAN 4-10_VON DAU TU XDCB 2017" xfId="325"/>
    <cellStyle name="4_Sheet1_VON DAU TU TUAN 4-10_VON DT" xfId="326"/>
    <cellStyle name="4_Sheet1_VON DAU TU TUAN 4-10_VON ĐT" xfId="327"/>
    <cellStyle name="4_Sheet1_VON DAU TU TUAN 4-10_VON SNNN" xfId="328"/>
    <cellStyle name="4_Sheet1_VON ĐT" xfId="329"/>
    <cellStyle name="4_Sheet1_VON SU NGHIEP TUAN 3-10-1" xfId="330"/>
    <cellStyle name="4_TUAN 1-10" xfId="331"/>
    <cellStyle name="4_TUAN 1-10 2" xfId="332"/>
    <cellStyle name="4_TUAN 1-10 3" xfId="466"/>
    <cellStyle name="4_TUAN 1-10_Sheet2" xfId="333"/>
    <cellStyle name="4_TUAN 1-10_VON CTMTQG" xfId="334"/>
    <cellStyle name="4_TUAN 1-10_VON CTMTQG TUAN 3-10-1" xfId="335"/>
    <cellStyle name="4_TUAN 1-10_VON CTMTQG TUAN 4-10" xfId="336"/>
    <cellStyle name="4_TUAN 1-10_VON DAU TU TUAN 3-10-1" xfId="337"/>
    <cellStyle name="4_TUAN 1-10_VON DAU TU XDCB 2017" xfId="338"/>
    <cellStyle name="4_TUAN 1-10_VON DT" xfId="339"/>
    <cellStyle name="4_TUAN 1-10_VON ĐT" xfId="340"/>
    <cellStyle name="4_TUAN 1-10_VON SNNN" xfId="341"/>
    <cellStyle name="4_TUAN 1-10_VON SNNN TUAN 4-10" xfId="342"/>
    <cellStyle name="4_TUAN 1-10_VON SU NGHIEP TUAN 3-10-1" xfId="343"/>
    <cellStyle name="4_VON CTMTQG TUAN 2-10" xfId="344"/>
    <cellStyle name="4_VON CTMTQG TUAN 2-10 2" xfId="345"/>
    <cellStyle name="4_VON CTMTQG TUAN 2-10 3" xfId="467"/>
    <cellStyle name="4_VON CTMTQG TUAN 2-10_Sheet2" xfId="346"/>
    <cellStyle name="4_VON CTMTQG TUAN 2-10_VON CTMTQG" xfId="347"/>
    <cellStyle name="4_VON CTMTQG TUAN 2-10_VON CTMTQG TUAN 3-10-1" xfId="348"/>
    <cellStyle name="4_VON CTMTQG TUAN 2-10_VON CTMTQG TUAN 4-10" xfId="349"/>
    <cellStyle name="4_VON CTMTQG TUAN 2-10_VON DAU TU TUAN 3-10-1" xfId="350"/>
    <cellStyle name="4_VON CTMTQG TUAN 2-10_VON DAU TU XDCB 2017" xfId="351"/>
    <cellStyle name="4_VON CTMTQG TUAN 2-10_VON DT" xfId="352"/>
    <cellStyle name="4_VON CTMTQG TUAN 2-10_VON ĐT" xfId="353"/>
    <cellStyle name="4_VON CTMTQG TUAN 2-10_VON SNNN" xfId="354"/>
    <cellStyle name="4_VON CTMTQG TUAN 2-10_VON SNNN TUAN 4-10" xfId="355"/>
    <cellStyle name="4_VON CTMTQG TUAN 2-10_VON SU NGHIEP TUAN 3-10-1" xfId="356"/>
    <cellStyle name="4_VON DAU TU TUAN 2-10" xfId="357"/>
    <cellStyle name="4_VON DAU TU TUAN 2-10 2" xfId="358"/>
    <cellStyle name="4_VON DAU TU TUAN 2-10 3" xfId="468"/>
    <cellStyle name="4_VON DAU TU TUAN 2-10_Sheet2" xfId="359"/>
    <cellStyle name="4_VON DAU TU TUAN 2-10_VON CTMTQG" xfId="360"/>
    <cellStyle name="4_VON DAU TU TUAN 2-10_VON CTMTQG TUAN 3-10-1" xfId="361"/>
    <cellStyle name="4_VON DAU TU TUAN 2-10_VON CTMTQG TUAN 4-10" xfId="362"/>
    <cellStyle name="4_VON DAU TU TUAN 2-10_VON DAU TU TUAN 3-10-1" xfId="363"/>
    <cellStyle name="4_VON DAU TU TUAN 2-10_VON DAU TU XDCB 2017" xfId="364"/>
    <cellStyle name="4_VON DAU TU TUAN 2-10_VON DT" xfId="365"/>
    <cellStyle name="4_VON DAU TU TUAN 2-10_VON ĐT" xfId="366"/>
    <cellStyle name="4_VON DAU TU TUAN 2-10_VON SNNN" xfId="367"/>
    <cellStyle name="4_VON DAU TU TUAN 2-10_VON SNNN TUAN 4-10" xfId="368"/>
    <cellStyle name="4_VON DAU TU TUAN 2-10_VON SU NGHIEP TUAN 3-10-1" xfId="369"/>
    <cellStyle name="4_VON SNNN" xfId="370"/>
    <cellStyle name="4_VON SNNN TUAN 2-10" xfId="371"/>
    <cellStyle name="4_VON SNNN TUAN 2-10 2" xfId="372"/>
    <cellStyle name="4_VON SNNN TUAN 2-10 3" xfId="469"/>
    <cellStyle name="4_VON SNNN TUAN 2-10_Sheet2" xfId="373"/>
    <cellStyle name="4_VON SNNN TUAN 2-10_VON CTMTQG" xfId="374"/>
    <cellStyle name="4_VON SNNN TUAN 2-10_VON CTMTQG TUAN 3-10-1" xfId="375"/>
    <cellStyle name="4_VON SNNN TUAN 2-10_VON CTMTQG TUAN 4-10" xfId="376"/>
    <cellStyle name="4_VON SNNN TUAN 2-10_VON DAU TU TUAN 3-10-1" xfId="377"/>
    <cellStyle name="4_VON SNNN TUAN 2-10_VON DAU TU XDCB 2017" xfId="378"/>
    <cellStyle name="4_VON SNNN TUAN 2-10_VON DT" xfId="379"/>
    <cellStyle name="4_VON SNNN TUAN 2-10_VON ĐT" xfId="380"/>
    <cellStyle name="4_VON SNNN TUAN 2-10_VON SNNN" xfId="381"/>
    <cellStyle name="4_VON SNNN TUAN 2-10_VON SNNN TUAN 4-10" xfId="382"/>
    <cellStyle name="4_VON SNNN TUAN 2-10_VON SU NGHIEP TUAN 3-10-1" xfId="383"/>
    <cellStyle name="ÅëÈ­ [0]_      " xfId="384"/>
    <cellStyle name="AeE­ [0]_INQUIRY ¿µ¾÷AßAø " xfId="385"/>
    <cellStyle name="ÅëÈ­_      " xfId="386"/>
    <cellStyle name="AeE­_INQUIRY ¿µ¾÷AßAø " xfId="387"/>
    <cellStyle name="ÄÞ¸¶ [0]_      " xfId="388"/>
    <cellStyle name="AÞ¸¶ [0]_INQUIRY ¿?¾÷AßAø " xfId="389"/>
    <cellStyle name="ÄÞ¸¶_      " xfId="390"/>
    <cellStyle name="AÞ¸¶_INQUIRY ¿?¾÷AßAø " xfId="391"/>
    <cellStyle name="AutoFormat Options" xfId="392"/>
    <cellStyle name="C?AØ_¿?¾÷CoE² " xfId="393"/>
    <cellStyle name="Ç¥ÁØ_      " xfId="394"/>
    <cellStyle name="C￥AØ_¿μ¾÷CoE² " xfId="395"/>
    <cellStyle name="category" xfId="396"/>
    <cellStyle name="Chuẩn 2" xfId="23"/>
    <cellStyle name="Comma 14 2 5" xfId="500"/>
    <cellStyle name="Comma 2" xfId="4"/>
    <cellStyle name="Comma 2 2" xfId="9"/>
    <cellStyle name="Comma 2 2 2" xfId="12"/>
    <cellStyle name="Comma 2 3" xfId="11"/>
    <cellStyle name="Comma 2 3 2" xfId="496"/>
    <cellStyle name="Comma 2 4" xfId="20"/>
    <cellStyle name="Comma 3" xfId="2"/>
    <cellStyle name="Comma 3 2" xfId="13"/>
    <cellStyle name="Comma 3 2 2" xfId="498"/>
    <cellStyle name="Comma 3 3" xfId="22"/>
    <cellStyle name="Comma 4" xfId="5"/>
    <cellStyle name="Comma 4 2" xfId="398"/>
    <cellStyle name="Comma 4 3" xfId="25"/>
    <cellStyle name="Comma 5" xfId="3"/>
    <cellStyle name="Comma 5 2" xfId="494"/>
    <cellStyle name="Comma 5 3" xfId="27"/>
    <cellStyle name="Comma 6" xfId="397"/>
    <cellStyle name="Comma 7" xfId="497"/>
    <cellStyle name="Comma0" xfId="399"/>
    <cellStyle name="Currency0" xfId="400"/>
    <cellStyle name="Date" xfId="401"/>
    <cellStyle name="Euro" xfId="402"/>
    <cellStyle name="Fixed" xfId="403"/>
    <cellStyle name="Grey" xfId="404"/>
    <cellStyle name="HEADER" xfId="405"/>
    <cellStyle name="Header1" xfId="406"/>
    <cellStyle name="Header2" xfId="407"/>
    <cellStyle name="i·0" xfId="408"/>
    <cellStyle name="Input [yellow]" xfId="409"/>
    <cellStyle name="Model" xfId="410"/>
    <cellStyle name="no dec" xfId="411"/>
    <cellStyle name="Normal" xfId="0" builtinId="0"/>
    <cellStyle name="Normal - Style1" xfId="412"/>
    <cellStyle name="Normal - Style1 2" xfId="413"/>
    <cellStyle name="Normal - Style1 3" xfId="470"/>
    <cellStyle name="Normal 10" xfId="475"/>
    <cellStyle name="Normal 11" xfId="485"/>
    <cellStyle name="Normal 12" xfId="486"/>
    <cellStyle name="Normal 13" xfId="487"/>
    <cellStyle name="Normal 14" xfId="488"/>
    <cellStyle name="Normal 15" xfId="489"/>
    <cellStyle name="Normal 16" xfId="490"/>
    <cellStyle name="Normal 17" xfId="491"/>
    <cellStyle name="Normal 18" xfId="492"/>
    <cellStyle name="Normal 19" xfId="493"/>
    <cellStyle name="Normal 2" xfId="1"/>
    <cellStyle name="Normal 2 2" xfId="6"/>
    <cellStyle name="Normal 2 2 2" xfId="15"/>
    <cellStyle name="Normal 2 2 3" xfId="18"/>
    <cellStyle name="Normal 2 3" xfId="14"/>
    <cellStyle name="Normal 2 3 2" xfId="414"/>
    <cellStyle name="Normal 2 4" xfId="499"/>
    <cellStyle name="Normal 2 5" xfId="24"/>
    <cellStyle name="Normal 24" xfId="495"/>
    <cellStyle name="Normal 3" xfId="7"/>
    <cellStyle name="Normal 3 2" xfId="16"/>
    <cellStyle name="Normal 3 3" xfId="21"/>
    <cellStyle name="Normal 4" xfId="8"/>
    <cellStyle name="Normal 4 2" xfId="415"/>
    <cellStyle name="Normal 4 3" xfId="19"/>
    <cellStyle name="Normal 5" xfId="10"/>
    <cellStyle name="Normal 5 2" xfId="416"/>
    <cellStyle name="Normal 5 3" xfId="26"/>
    <cellStyle name="Normal 6" xfId="29"/>
    <cellStyle name="Normal 7" xfId="445"/>
    <cellStyle name="Normal 8" xfId="472"/>
    <cellStyle name="Normal 9" xfId="474"/>
    <cellStyle name="Percent [2]" xfId="418"/>
    <cellStyle name="Percent 10" xfId="482"/>
    <cellStyle name="Percent 10 4" xfId="501"/>
    <cellStyle name="Percent 11" xfId="477"/>
    <cellStyle name="Percent 12" xfId="483"/>
    <cellStyle name="Percent 13" xfId="476"/>
    <cellStyle name="Percent 14" xfId="484"/>
    <cellStyle name="Percent 2" xfId="28"/>
    <cellStyle name="Percent 3" xfId="417"/>
    <cellStyle name="Percent 4" xfId="471"/>
    <cellStyle name="Percent 5" xfId="473"/>
    <cellStyle name="Percent 6" xfId="480"/>
    <cellStyle name="Percent 7" xfId="479"/>
    <cellStyle name="Percent 8" xfId="481"/>
    <cellStyle name="Percent 9" xfId="478"/>
    <cellStyle name="S—_x0008_" xfId="419"/>
    <cellStyle name="Style 1" xfId="420"/>
    <cellStyle name="Style 2" xfId="421"/>
    <cellStyle name="Style 3" xfId="422"/>
    <cellStyle name="Style 4" xfId="423"/>
    <cellStyle name="Style 5" xfId="424"/>
    <cellStyle name="subhead" xfId="425"/>
    <cellStyle name="viet" xfId="426"/>
    <cellStyle name="VN new romanNormal" xfId="427"/>
    <cellStyle name="VN time new roman" xfId="428"/>
    <cellStyle name="똿뗦먛귟 [0.00]_PRODUCT DETAIL Q1" xfId="429"/>
    <cellStyle name="똿뗦먛귟_PRODUCT DETAIL Q1" xfId="430"/>
    <cellStyle name="믅됞 [0.00]_PRODUCT DETAIL Q1" xfId="431"/>
    <cellStyle name="믅됞_PRODUCT DETAIL Q1" xfId="432"/>
    <cellStyle name="백분율_95" xfId="433"/>
    <cellStyle name="뷭?_BOOKSHIP" xfId="434"/>
    <cellStyle name="콤마 [0]_1202" xfId="435"/>
    <cellStyle name="콤마_1202" xfId="436"/>
    <cellStyle name="통화 [0]_1202" xfId="437"/>
    <cellStyle name="통화_1202" xfId="438"/>
    <cellStyle name="표준_(정보부문)월별인원계획" xfId="439"/>
    <cellStyle name="一般_Book1" xfId="440"/>
    <cellStyle name="千分位[0]_Book1" xfId="441"/>
    <cellStyle name="千分位_Book1" xfId="442"/>
    <cellStyle name="貨幣 [0]_Book1" xfId="443"/>
    <cellStyle name="貨幣_Book1" xfId="444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K194"/>
  <sheetViews>
    <sheetView tabSelected="1" zoomScale="106" zoomScaleNormal="106" zoomScaleSheetLayoutView="66" workbookViewId="0">
      <selection activeCell="A2" sqref="A2:AE2"/>
    </sheetView>
  </sheetViews>
  <sheetFormatPr defaultColWidth="9" defaultRowHeight="14.4"/>
  <cols>
    <col min="1" max="1" width="3.5546875" style="6" customWidth="1"/>
    <col min="2" max="2" width="14.88671875" style="6" customWidth="1"/>
    <col min="3" max="3" width="8.88671875" style="6" customWidth="1"/>
    <col min="4" max="4" width="8.44140625" style="6" customWidth="1"/>
    <col min="5" max="6" width="4.6640625" style="6" customWidth="1"/>
    <col min="7" max="7" width="5.5546875" style="6" customWidth="1"/>
    <col min="8" max="9" width="4.6640625" style="6" customWidth="1"/>
    <col min="10" max="10" width="5.44140625" style="6" customWidth="1"/>
    <col min="11" max="11" width="7.109375" style="6" customWidth="1"/>
    <col min="12" max="12" width="4.6640625" style="6" customWidth="1"/>
    <col min="13" max="13" width="5.44140625" style="6" customWidth="1"/>
    <col min="14" max="14" width="4.6640625" style="6" customWidth="1"/>
    <col min="15" max="15" width="8.6640625" style="6" customWidth="1"/>
    <col min="16" max="16" width="8" style="6" customWidth="1"/>
    <col min="17" max="18" width="4.5546875" style="6" customWidth="1"/>
    <col min="19" max="19" width="5.5546875" style="6" customWidth="1"/>
    <col min="20" max="21" width="4.5546875" style="6" customWidth="1"/>
    <col min="22" max="22" width="5.5546875" style="6" customWidth="1"/>
    <col min="23" max="23" width="6.44140625" style="6" customWidth="1"/>
    <col min="24" max="25" width="4.88671875" style="6" customWidth="1"/>
    <col min="26" max="26" width="5.6640625" style="6" customWidth="1"/>
    <col min="27" max="27" width="7.33203125" style="6" customWidth="1"/>
    <col min="28" max="28" width="7.44140625" style="6" customWidth="1"/>
    <col min="29" max="29" width="5.5546875" style="6" customWidth="1"/>
    <col min="30" max="31" width="6.44140625" style="6" customWidth="1"/>
    <col min="32" max="32" width="5" style="6" customWidth="1"/>
    <col min="33" max="33" width="6" style="6" customWidth="1"/>
    <col min="34" max="34" width="5" style="6" customWidth="1"/>
    <col min="35" max="35" width="8" style="6" customWidth="1"/>
    <col min="36" max="36" width="9" style="6"/>
    <col min="37" max="37" width="17.33203125" style="6" customWidth="1"/>
    <col min="38" max="16384" width="9" style="6"/>
  </cols>
  <sheetData>
    <row r="1" spans="1:37" ht="15.6">
      <c r="A1" s="28" t="s">
        <v>14</v>
      </c>
      <c r="B1" s="28"/>
      <c r="C1" s="28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 t="s">
        <v>16</v>
      </c>
      <c r="AG1" s="32"/>
      <c r="AH1" s="31"/>
      <c r="AI1" s="31"/>
      <c r="AJ1" s="9"/>
    </row>
    <row r="2" spans="1:37" s="27" customFormat="1" ht="71.25" customHeight="1">
      <c r="A2" s="88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33"/>
      <c r="AG2" s="33"/>
      <c r="AH2" s="34"/>
      <c r="AI2" s="34"/>
      <c r="AJ2" s="26"/>
    </row>
    <row r="3" spans="1:37" ht="15.6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7" t="s">
        <v>56</v>
      </c>
      <c r="AG3" s="38"/>
      <c r="AH3" s="38"/>
      <c r="AI3" s="32"/>
      <c r="AJ3" s="2"/>
    </row>
    <row r="4" spans="1:37" ht="30" customHeight="1">
      <c r="A4" s="90" t="s">
        <v>57</v>
      </c>
      <c r="B4" s="93" t="s">
        <v>17</v>
      </c>
      <c r="C4" s="94" t="s">
        <v>18</v>
      </c>
      <c r="D4" s="97" t="s">
        <v>19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 t="s">
        <v>20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84" t="s">
        <v>21</v>
      </c>
      <c r="AE4" s="84"/>
      <c r="AF4" s="85" t="s">
        <v>22</v>
      </c>
      <c r="AG4" s="85" t="s">
        <v>23</v>
      </c>
      <c r="AH4" s="85" t="s">
        <v>24</v>
      </c>
      <c r="AI4" s="85" t="s">
        <v>25</v>
      </c>
      <c r="AJ4" s="10"/>
    </row>
    <row r="5" spans="1:37" ht="43.5" customHeight="1">
      <c r="A5" s="91"/>
      <c r="B5" s="91"/>
      <c r="C5" s="95"/>
      <c r="D5" s="85" t="s">
        <v>26</v>
      </c>
      <c r="E5" s="84" t="s">
        <v>27</v>
      </c>
      <c r="F5" s="84"/>
      <c r="G5" s="84"/>
      <c r="H5" s="84" t="s">
        <v>28</v>
      </c>
      <c r="I5" s="84"/>
      <c r="J5" s="84"/>
      <c r="K5" s="84" t="s">
        <v>29</v>
      </c>
      <c r="L5" s="84"/>
      <c r="M5" s="84"/>
      <c r="N5" s="84" t="s">
        <v>30</v>
      </c>
      <c r="O5" s="84"/>
      <c r="P5" s="85" t="s">
        <v>31</v>
      </c>
      <c r="Q5" s="84" t="s">
        <v>27</v>
      </c>
      <c r="R5" s="84"/>
      <c r="S5" s="84"/>
      <c r="T5" s="84" t="s">
        <v>28</v>
      </c>
      <c r="U5" s="84"/>
      <c r="V5" s="84"/>
      <c r="W5" s="84" t="s">
        <v>29</v>
      </c>
      <c r="X5" s="84"/>
      <c r="Y5" s="84"/>
      <c r="Z5" s="84"/>
      <c r="AA5" s="84" t="s">
        <v>30</v>
      </c>
      <c r="AB5" s="84"/>
      <c r="AC5" s="84"/>
      <c r="AD5" s="85" t="s">
        <v>32</v>
      </c>
      <c r="AE5" s="85" t="s">
        <v>33</v>
      </c>
      <c r="AF5" s="86"/>
      <c r="AG5" s="86"/>
      <c r="AH5" s="86"/>
      <c r="AI5" s="86"/>
      <c r="AJ5" s="10"/>
    </row>
    <row r="6" spans="1:37" ht="15" customHeight="1">
      <c r="A6" s="91"/>
      <c r="B6" s="91"/>
      <c r="C6" s="95"/>
      <c r="D6" s="86"/>
      <c r="E6" s="98" t="s">
        <v>34</v>
      </c>
      <c r="F6" s="98" t="s">
        <v>35</v>
      </c>
      <c r="G6" s="98" t="s">
        <v>32</v>
      </c>
      <c r="H6" s="98" t="s">
        <v>34</v>
      </c>
      <c r="I6" s="98" t="s">
        <v>35</v>
      </c>
      <c r="J6" s="98" t="s">
        <v>32</v>
      </c>
      <c r="K6" s="98" t="s">
        <v>34</v>
      </c>
      <c r="L6" s="98" t="s">
        <v>35</v>
      </c>
      <c r="M6" s="98" t="s">
        <v>32</v>
      </c>
      <c r="N6" s="98" t="s">
        <v>34</v>
      </c>
      <c r="O6" s="98" t="s">
        <v>32</v>
      </c>
      <c r="P6" s="86"/>
      <c r="Q6" s="98" t="s">
        <v>34</v>
      </c>
      <c r="R6" s="98" t="s">
        <v>35</v>
      </c>
      <c r="S6" s="98" t="s">
        <v>32</v>
      </c>
      <c r="T6" s="98" t="s">
        <v>34</v>
      </c>
      <c r="U6" s="98" t="s">
        <v>35</v>
      </c>
      <c r="V6" s="98" t="s">
        <v>32</v>
      </c>
      <c r="W6" s="101" t="s">
        <v>34</v>
      </c>
      <c r="X6" s="101"/>
      <c r="Y6" s="98" t="s">
        <v>35</v>
      </c>
      <c r="Z6" s="98" t="s">
        <v>32</v>
      </c>
      <c r="AA6" s="101" t="s">
        <v>36</v>
      </c>
      <c r="AB6" s="101"/>
      <c r="AC6" s="98" t="s">
        <v>32</v>
      </c>
      <c r="AD6" s="86"/>
      <c r="AE6" s="86"/>
      <c r="AF6" s="86"/>
      <c r="AG6" s="86"/>
      <c r="AH6" s="86"/>
      <c r="AI6" s="86"/>
      <c r="AJ6" s="10"/>
    </row>
    <row r="7" spans="1:37" ht="45" customHeight="1">
      <c r="A7" s="92"/>
      <c r="B7" s="92"/>
      <c r="C7" s="96"/>
      <c r="D7" s="87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87"/>
      <c r="Q7" s="99"/>
      <c r="R7" s="99"/>
      <c r="S7" s="99"/>
      <c r="T7" s="99"/>
      <c r="U7" s="99"/>
      <c r="V7" s="99"/>
      <c r="W7" s="39" t="s">
        <v>37</v>
      </c>
      <c r="X7" s="39" t="s">
        <v>38</v>
      </c>
      <c r="Y7" s="99"/>
      <c r="Z7" s="99"/>
      <c r="AA7" s="40" t="s">
        <v>37</v>
      </c>
      <c r="AB7" s="39" t="s">
        <v>38</v>
      </c>
      <c r="AC7" s="99"/>
      <c r="AD7" s="87"/>
      <c r="AE7" s="87"/>
      <c r="AF7" s="87"/>
      <c r="AG7" s="87"/>
      <c r="AH7" s="87"/>
      <c r="AI7" s="87"/>
      <c r="AJ7" s="10"/>
    </row>
    <row r="8" spans="1:37">
      <c r="A8" s="41">
        <v>1</v>
      </c>
      <c r="B8" s="41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>
        <v>17</v>
      </c>
      <c r="R8" s="42">
        <v>18</v>
      </c>
      <c r="S8" s="42">
        <v>19</v>
      </c>
      <c r="T8" s="42">
        <v>20</v>
      </c>
      <c r="U8" s="42">
        <v>21</v>
      </c>
      <c r="V8" s="42">
        <v>22</v>
      </c>
      <c r="W8" s="104">
        <v>23</v>
      </c>
      <c r="X8" s="104"/>
      <c r="Y8" s="42">
        <v>24</v>
      </c>
      <c r="Z8" s="42">
        <v>25</v>
      </c>
      <c r="AA8" s="104">
        <v>26</v>
      </c>
      <c r="AB8" s="104"/>
      <c r="AC8" s="42">
        <v>27</v>
      </c>
      <c r="AD8" s="42">
        <v>28</v>
      </c>
      <c r="AE8" s="42">
        <v>29</v>
      </c>
      <c r="AF8" s="43">
        <v>30</v>
      </c>
      <c r="AG8" s="43">
        <v>31</v>
      </c>
      <c r="AH8" s="43">
        <v>32</v>
      </c>
      <c r="AI8" s="44">
        <v>33</v>
      </c>
      <c r="AJ8" s="10"/>
    </row>
    <row r="9" spans="1:37" ht="15.6">
      <c r="A9" s="102" t="s">
        <v>39</v>
      </c>
      <c r="B9" s="102"/>
      <c r="C9" s="45">
        <f>D9+P9+AE9+0.04</f>
        <v>282222.95999999996</v>
      </c>
      <c r="D9" s="45">
        <f>D10+D14</f>
        <v>154565.41999999998</v>
      </c>
      <c r="E9" s="45">
        <f t="shared" ref="E9" si="0">E10+E14</f>
        <v>0</v>
      </c>
      <c r="F9" s="45">
        <f t="shared" ref="F9" si="1">F10+F14</f>
        <v>0</v>
      </c>
      <c r="G9" s="45">
        <f t="shared" ref="G9" si="2">G10+G14</f>
        <v>0</v>
      </c>
      <c r="H9" s="45">
        <f t="shared" ref="H9" si="3">H10+H14</f>
        <v>0</v>
      </c>
      <c r="I9" s="45">
        <f t="shared" ref="I9" si="4">I10+I14</f>
        <v>0</v>
      </c>
      <c r="J9" s="45">
        <f t="shared" ref="J9" si="5">J10+J14</f>
        <v>0</v>
      </c>
      <c r="K9" s="45">
        <f t="shared" ref="K9:N9" si="6">K10+K14</f>
        <v>15618</v>
      </c>
      <c r="L9" s="45">
        <f t="shared" si="6"/>
        <v>0</v>
      </c>
      <c r="M9" s="45">
        <f t="shared" si="6"/>
        <v>0</v>
      </c>
      <c r="N9" s="45">
        <f t="shared" si="6"/>
        <v>0</v>
      </c>
      <c r="O9" s="45">
        <f>O10+O14</f>
        <v>138947.41999999998</v>
      </c>
      <c r="P9" s="45">
        <f>P10+P14</f>
        <v>125179.43</v>
      </c>
      <c r="Q9" s="45">
        <f t="shared" ref="Q9:Z9" si="7">Q10+Q14</f>
        <v>0</v>
      </c>
      <c r="R9" s="45">
        <f t="shared" si="7"/>
        <v>0</v>
      </c>
      <c r="S9" s="45">
        <f t="shared" si="7"/>
        <v>0</v>
      </c>
      <c r="T9" s="45">
        <f t="shared" si="7"/>
        <v>0</v>
      </c>
      <c r="U9" s="45">
        <f t="shared" si="7"/>
        <v>0</v>
      </c>
      <c r="V9" s="45">
        <f t="shared" si="7"/>
        <v>0</v>
      </c>
      <c r="W9" s="45">
        <f t="shared" si="7"/>
        <v>1196</v>
      </c>
      <c r="X9" s="45">
        <f t="shared" si="7"/>
        <v>0</v>
      </c>
      <c r="Y9" s="45">
        <f t="shared" si="7"/>
        <v>0</v>
      </c>
      <c r="Z9" s="45">
        <f t="shared" si="7"/>
        <v>0</v>
      </c>
      <c r="AA9" s="45">
        <f>AA14+AA10</f>
        <v>62780.28</v>
      </c>
      <c r="AB9" s="45">
        <f>AB14+AB10</f>
        <v>61203.15</v>
      </c>
      <c r="AC9" s="45">
        <f t="shared" ref="AC9:AD9" si="8">AC14</f>
        <v>0</v>
      </c>
      <c r="AD9" s="45">
        <f t="shared" si="8"/>
        <v>0</v>
      </c>
      <c r="AE9" s="45">
        <f>AE14+AE10</f>
        <v>2478.0700000000002</v>
      </c>
      <c r="AF9" s="46"/>
      <c r="AG9" s="46"/>
      <c r="AH9" s="46"/>
      <c r="AI9" s="47">
        <v>138168</v>
      </c>
      <c r="AJ9" s="23"/>
      <c r="AK9" s="25">
        <v>138168065933</v>
      </c>
    </row>
    <row r="10" spans="1:37">
      <c r="A10" s="48"/>
      <c r="B10" s="49" t="s">
        <v>40</v>
      </c>
      <c r="C10" s="50"/>
      <c r="D10" s="50">
        <f>SUM(D11:D13)</f>
        <v>15618</v>
      </c>
      <c r="E10" s="50">
        <f t="shared" ref="E10:P10" si="9">SUM(E11:E13)</f>
        <v>0</v>
      </c>
      <c r="F10" s="50">
        <f t="shared" si="9"/>
        <v>0</v>
      </c>
      <c r="G10" s="50">
        <f t="shared" si="9"/>
        <v>0</v>
      </c>
      <c r="H10" s="50">
        <f t="shared" si="9"/>
        <v>0</v>
      </c>
      <c r="I10" s="50">
        <f t="shared" si="9"/>
        <v>0</v>
      </c>
      <c r="J10" s="50">
        <f t="shared" si="9"/>
        <v>0</v>
      </c>
      <c r="K10" s="50">
        <f>SUM(K11:K13)</f>
        <v>15618</v>
      </c>
      <c r="L10" s="50">
        <f t="shared" si="9"/>
        <v>0</v>
      </c>
      <c r="M10" s="50">
        <f t="shared" si="9"/>
        <v>0</v>
      </c>
      <c r="N10" s="50">
        <f t="shared" si="9"/>
        <v>0</v>
      </c>
      <c r="O10" s="50">
        <f t="shared" si="9"/>
        <v>0</v>
      </c>
      <c r="P10" s="50">
        <f t="shared" si="9"/>
        <v>11957.5</v>
      </c>
      <c r="Q10" s="50">
        <f>SUM(Q11:Q13)</f>
        <v>0</v>
      </c>
      <c r="R10" s="50">
        <f t="shared" ref="R10:AH10" si="10">SUM(R11:R13)</f>
        <v>0</v>
      </c>
      <c r="S10" s="50">
        <f t="shared" si="10"/>
        <v>0</v>
      </c>
      <c r="T10" s="50">
        <f t="shared" si="10"/>
        <v>0</v>
      </c>
      <c r="U10" s="50">
        <f t="shared" si="10"/>
        <v>0</v>
      </c>
      <c r="V10" s="50">
        <f t="shared" si="10"/>
        <v>0</v>
      </c>
      <c r="W10" s="50">
        <f t="shared" si="10"/>
        <v>1196</v>
      </c>
      <c r="X10" s="50">
        <f t="shared" si="10"/>
        <v>0</v>
      </c>
      <c r="Y10" s="50">
        <f t="shared" si="10"/>
        <v>0</v>
      </c>
      <c r="Z10" s="50">
        <f t="shared" si="10"/>
        <v>0</v>
      </c>
      <c r="AA10" s="50">
        <f>SUM(AA11:AA13)</f>
        <v>1320</v>
      </c>
      <c r="AB10" s="50">
        <f t="shared" si="10"/>
        <v>9441.5</v>
      </c>
      <c r="AC10" s="50">
        <f t="shared" si="10"/>
        <v>0</v>
      </c>
      <c r="AD10" s="50">
        <f t="shared" si="10"/>
        <v>0</v>
      </c>
      <c r="AE10" s="50">
        <f t="shared" si="10"/>
        <v>0</v>
      </c>
      <c r="AF10" s="50">
        <f t="shared" si="10"/>
        <v>0</v>
      </c>
      <c r="AG10" s="50">
        <f t="shared" si="10"/>
        <v>0</v>
      </c>
      <c r="AH10" s="50">
        <f t="shared" si="10"/>
        <v>0</v>
      </c>
      <c r="AI10" s="51"/>
      <c r="AJ10" s="12"/>
    </row>
    <row r="11" spans="1:37">
      <c r="A11" s="52"/>
      <c r="B11" s="53" t="s">
        <v>41</v>
      </c>
      <c r="C11" s="50"/>
      <c r="D11" s="54">
        <f>K11+O11</f>
        <v>1240</v>
      </c>
      <c r="E11" s="54">
        <f>E20+E29+E38+E47+E56+E65+E74+E83</f>
        <v>0</v>
      </c>
      <c r="F11" s="54">
        <f t="shared" ref="E11:AH12" si="11">F20+F29+F38+F47+F56+F65+F74+F83</f>
        <v>0</v>
      </c>
      <c r="G11" s="54">
        <f t="shared" si="11"/>
        <v>0</v>
      </c>
      <c r="H11" s="54">
        <f t="shared" si="11"/>
        <v>0</v>
      </c>
      <c r="I11" s="54">
        <f t="shared" si="11"/>
        <v>0</v>
      </c>
      <c r="J11" s="54">
        <f t="shared" si="11"/>
        <v>0</v>
      </c>
      <c r="K11" s="54">
        <f>K20+K29+K38+K47+K56+K65+K74+K83</f>
        <v>1240</v>
      </c>
      <c r="L11" s="54">
        <f t="shared" si="11"/>
        <v>0</v>
      </c>
      <c r="M11" s="54">
        <f t="shared" si="11"/>
        <v>0</v>
      </c>
      <c r="N11" s="54">
        <f t="shared" si="11"/>
        <v>0</v>
      </c>
      <c r="O11" s="54">
        <f t="shared" si="11"/>
        <v>0</v>
      </c>
      <c r="P11" s="54">
        <f>AA11+AB11</f>
        <v>660</v>
      </c>
      <c r="Q11" s="54">
        <f>Q20+Q29+Q38+Q47+Q56+Q65+Q74+Q83</f>
        <v>0</v>
      </c>
      <c r="R11" s="54">
        <f>R20+R29+R38+R47+R56+R65+R74+R83</f>
        <v>0</v>
      </c>
      <c r="S11" s="54">
        <f t="shared" si="11"/>
        <v>0</v>
      </c>
      <c r="T11" s="54">
        <f t="shared" si="11"/>
        <v>0</v>
      </c>
      <c r="U11" s="54">
        <f t="shared" si="11"/>
        <v>0</v>
      </c>
      <c r="V11" s="54">
        <f t="shared" si="11"/>
        <v>0</v>
      </c>
      <c r="W11" s="54">
        <f t="shared" si="11"/>
        <v>0</v>
      </c>
      <c r="X11" s="54">
        <f t="shared" si="11"/>
        <v>0</v>
      </c>
      <c r="Y11" s="54">
        <f t="shared" si="11"/>
        <v>0</v>
      </c>
      <c r="Z11" s="54">
        <f t="shared" si="11"/>
        <v>0</v>
      </c>
      <c r="AA11" s="54">
        <f>AA20+AA29+AA38+AA47+AA56+AA65+AA74+AA83</f>
        <v>660</v>
      </c>
      <c r="AB11" s="54">
        <f t="shared" si="11"/>
        <v>0</v>
      </c>
      <c r="AC11" s="54">
        <f t="shared" si="11"/>
        <v>0</v>
      </c>
      <c r="AD11" s="54">
        <f t="shared" si="11"/>
        <v>0</v>
      </c>
      <c r="AE11" s="54">
        <f t="shared" si="11"/>
        <v>0</v>
      </c>
      <c r="AF11" s="54">
        <f t="shared" si="11"/>
        <v>0</v>
      </c>
      <c r="AG11" s="54">
        <f t="shared" si="11"/>
        <v>0</v>
      </c>
      <c r="AH11" s="54">
        <f t="shared" si="11"/>
        <v>0</v>
      </c>
      <c r="AI11" s="55"/>
      <c r="AJ11" s="12"/>
    </row>
    <row r="12" spans="1:37">
      <c r="A12" s="52"/>
      <c r="B12" s="53" t="s">
        <v>42</v>
      </c>
      <c r="C12" s="50"/>
      <c r="D12" s="54">
        <f>K12+O12</f>
        <v>14378</v>
      </c>
      <c r="E12" s="54">
        <f t="shared" si="11"/>
        <v>0</v>
      </c>
      <c r="F12" s="54">
        <f t="shared" si="11"/>
        <v>0</v>
      </c>
      <c r="G12" s="54">
        <f t="shared" si="11"/>
        <v>0</v>
      </c>
      <c r="H12" s="54">
        <f t="shared" si="11"/>
        <v>0</v>
      </c>
      <c r="I12" s="54">
        <f t="shared" si="11"/>
        <v>0</v>
      </c>
      <c r="J12" s="54">
        <f t="shared" si="11"/>
        <v>0</v>
      </c>
      <c r="K12" s="54">
        <f>K21+K30+K39+K48+K57+K66+K75+K84</f>
        <v>14378</v>
      </c>
      <c r="L12" s="54">
        <f t="shared" si="11"/>
        <v>0</v>
      </c>
      <c r="M12" s="54">
        <f t="shared" si="11"/>
        <v>0</v>
      </c>
      <c r="N12" s="54">
        <f t="shared" si="11"/>
        <v>0</v>
      </c>
      <c r="O12" s="54">
        <f t="shared" si="11"/>
        <v>0</v>
      </c>
      <c r="P12" s="54">
        <f>AA12+AB12+W12</f>
        <v>11297.5</v>
      </c>
      <c r="Q12" s="54">
        <f t="shared" si="11"/>
        <v>0</v>
      </c>
      <c r="R12" s="54">
        <f t="shared" si="11"/>
        <v>0</v>
      </c>
      <c r="S12" s="54">
        <f t="shared" si="11"/>
        <v>0</v>
      </c>
      <c r="T12" s="54">
        <f t="shared" si="11"/>
        <v>0</v>
      </c>
      <c r="U12" s="54">
        <f t="shared" si="11"/>
        <v>0</v>
      </c>
      <c r="V12" s="54">
        <f t="shared" si="11"/>
        <v>0</v>
      </c>
      <c r="W12" s="56">
        <f t="shared" si="11"/>
        <v>1196</v>
      </c>
      <c r="X12" s="54">
        <f t="shared" si="11"/>
        <v>0</v>
      </c>
      <c r="Y12" s="54">
        <f t="shared" si="11"/>
        <v>0</v>
      </c>
      <c r="Z12" s="54">
        <f t="shared" si="11"/>
        <v>0</v>
      </c>
      <c r="AA12" s="54">
        <f t="shared" si="11"/>
        <v>660</v>
      </c>
      <c r="AB12" s="54">
        <f t="shared" si="11"/>
        <v>9441.5</v>
      </c>
      <c r="AC12" s="54">
        <f t="shared" si="11"/>
        <v>0</v>
      </c>
      <c r="AD12" s="54">
        <f t="shared" si="11"/>
        <v>0</v>
      </c>
      <c r="AE12" s="54">
        <f t="shared" si="11"/>
        <v>0</v>
      </c>
      <c r="AF12" s="54">
        <f t="shared" si="11"/>
        <v>0</v>
      </c>
      <c r="AG12" s="54">
        <f t="shared" si="11"/>
        <v>0</v>
      </c>
      <c r="AH12" s="54">
        <f t="shared" si="11"/>
        <v>0</v>
      </c>
      <c r="AI12" s="55"/>
      <c r="AJ12" s="12"/>
    </row>
    <row r="13" spans="1:37">
      <c r="A13" s="52"/>
      <c r="B13" s="53" t="s">
        <v>43</v>
      </c>
      <c r="C13" s="50"/>
      <c r="D13" s="54">
        <f>K13+O13</f>
        <v>0</v>
      </c>
      <c r="E13" s="54">
        <f t="shared" ref="E13:AH13" si="12">+E22+E31+E40+E49+E58+E67+E76+E85</f>
        <v>0</v>
      </c>
      <c r="F13" s="54">
        <f t="shared" si="12"/>
        <v>0</v>
      </c>
      <c r="G13" s="54">
        <f t="shared" si="12"/>
        <v>0</v>
      </c>
      <c r="H13" s="54">
        <f t="shared" si="12"/>
        <v>0</v>
      </c>
      <c r="I13" s="54">
        <f t="shared" si="12"/>
        <v>0</v>
      </c>
      <c r="J13" s="54">
        <f t="shared" si="12"/>
        <v>0</v>
      </c>
      <c r="K13" s="54">
        <f t="shared" si="12"/>
        <v>0</v>
      </c>
      <c r="L13" s="54">
        <f t="shared" si="12"/>
        <v>0</v>
      </c>
      <c r="M13" s="54">
        <f t="shared" si="12"/>
        <v>0</v>
      </c>
      <c r="N13" s="54">
        <f t="shared" si="12"/>
        <v>0</v>
      </c>
      <c r="O13" s="54">
        <f t="shared" si="12"/>
        <v>0</v>
      </c>
      <c r="P13" s="54">
        <f>AA13+AB13</f>
        <v>0</v>
      </c>
      <c r="Q13" s="54">
        <f t="shared" si="12"/>
        <v>0</v>
      </c>
      <c r="R13" s="54">
        <f t="shared" si="12"/>
        <v>0</v>
      </c>
      <c r="S13" s="54">
        <f t="shared" si="12"/>
        <v>0</v>
      </c>
      <c r="T13" s="54">
        <f t="shared" si="12"/>
        <v>0</v>
      </c>
      <c r="U13" s="54">
        <f t="shared" si="12"/>
        <v>0</v>
      </c>
      <c r="V13" s="54">
        <f t="shared" si="12"/>
        <v>0</v>
      </c>
      <c r="W13" s="54">
        <f t="shared" si="12"/>
        <v>0</v>
      </c>
      <c r="X13" s="54">
        <f t="shared" si="12"/>
        <v>0</v>
      </c>
      <c r="Y13" s="54">
        <f t="shared" si="12"/>
        <v>0</v>
      </c>
      <c r="Z13" s="54">
        <f t="shared" si="12"/>
        <v>0</v>
      </c>
      <c r="AA13" s="54">
        <f t="shared" si="12"/>
        <v>0</v>
      </c>
      <c r="AB13" s="54">
        <f t="shared" si="12"/>
        <v>0</v>
      </c>
      <c r="AC13" s="54">
        <f t="shared" si="12"/>
        <v>0</v>
      </c>
      <c r="AD13" s="54">
        <f t="shared" si="12"/>
        <v>0</v>
      </c>
      <c r="AE13" s="54">
        <f t="shared" si="12"/>
        <v>0</v>
      </c>
      <c r="AF13" s="54">
        <f t="shared" si="12"/>
        <v>0</v>
      </c>
      <c r="AG13" s="54">
        <f t="shared" si="12"/>
        <v>0</v>
      </c>
      <c r="AH13" s="54">
        <f t="shared" si="12"/>
        <v>0</v>
      </c>
      <c r="AI13" s="55"/>
      <c r="AJ13" s="12"/>
    </row>
    <row r="14" spans="1:37">
      <c r="A14" s="48"/>
      <c r="B14" s="49" t="s">
        <v>40</v>
      </c>
      <c r="C14" s="50"/>
      <c r="D14" s="50">
        <f>SUM(D15:D17)</f>
        <v>138947.41999999998</v>
      </c>
      <c r="E14" s="50">
        <f>SUM(E15:E17)</f>
        <v>0</v>
      </c>
      <c r="F14" s="50">
        <f t="shared" ref="F14:AH14" si="13">SUM(F15:F17)</f>
        <v>0</v>
      </c>
      <c r="G14" s="50">
        <f t="shared" si="13"/>
        <v>0</v>
      </c>
      <c r="H14" s="50">
        <f t="shared" si="13"/>
        <v>0</v>
      </c>
      <c r="I14" s="50">
        <f t="shared" si="13"/>
        <v>0</v>
      </c>
      <c r="J14" s="50">
        <f t="shared" si="13"/>
        <v>0</v>
      </c>
      <c r="K14" s="50">
        <f t="shared" si="13"/>
        <v>0</v>
      </c>
      <c r="L14" s="50">
        <f t="shared" si="13"/>
        <v>0</v>
      </c>
      <c r="M14" s="50">
        <f t="shared" si="13"/>
        <v>0</v>
      </c>
      <c r="N14" s="50">
        <f t="shared" si="13"/>
        <v>0</v>
      </c>
      <c r="O14" s="50">
        <f t="shared" si="13"/>
        <v>138947.41999999998</v>
      </c>
      <c r="P14" s="50">
        <f t="shared" si="13"/>
        <v>113221.93</v>
      </c>
      <c r="Q14" s="50">
        <f t="shared" si="13"/>
        <v>0</v>
      </c>
      <c r="R14" s="50">
        <f t="shared" si="13"/>
        <v>0</v>
      </c>
      <c r="S14" s="50">
        <f t="shared" si="13"/>
        <v>0</v>
      </c>
      <c r="T14" s="50">
        <f t="shared" si="13"/>
        <v>0</v>
      </c>
      <c r="U14" s="50">
        <f t="shared" si="13"/>
        <v>0</v>
      </c>
      <c r="V14" s="50">
        <f t="shared" si="13"/>
        <v>0</v>
      </c>
      <c r="W14" s="50">
        <f t="shared" si="13"/>
        <v>0</v>
      </c>
      <c r="X14" s="50">
        <f t="shared" si="13"/>
        <v>0</v>
      </c>
      <c r="Y14" s="50">
        <f t="shared" si="13"/>
        <v>0</v>
      </c>
      <c r="Z14" s="50">
        <f t="shared" si="13"/>
        <v>0</v>
      </c>
      <c r="AA14" s="50">
        <f>SUM(AA15:AA17)</f>
        <v>61460.28</v>
      </c>
      <c r="AB14" s="50">
        <f t="shared" si="13"/>
        <v>51761.65</v>
      </c>
      <c r="AC14" s="50">
        <f t="shared" si="13"/>
        <v>0</v>
      </c>
      <c r="AD14" s="50">
        <f t="shared" si="13"/>
        <v>0</v>
      </c>
      <c r="AE14" s="50">
        <f t="shared" si="13"/>
        <v>2478.0700000000002</v>
      </c>
      <c r="AF14" s="50">
        <f t="shared" si="13"/>
        <v>0</v>
      </c>
      <c r="AG14" s="50">
        <f t="shared" si="13"/>
        <v>0</v>
      </c>
      <c r="AH14" s="50">
        <f t="shared" si="13"/>
        <v>0</v>
      </c>
      <c r="AI14" s="55"/>
      <c r="AJ14" s="12"/>
    </row>
    <row r="15" spans="1:37">
      <c r="A15" s="57"/>
      <c r="B15" s="53" t="s">
        <v>41</v>
      </c>
      <c r="C15" s="50"/>
      <c r="D15" s="54">
        <f>K15+O15</f>
        <v>52303.94</v>
      </c>
      <c r="E15" s="54">
        <f t="shared" ref="E15:AH17" si="14">E24+E33+E42+E51+E60+E69+E78+E87</f>
        <v>0</v>
      </c>
      <c r="F15" s="54">
        <f t="shared" si="14"/>
        <v>0</v>
      </c>
      <c r="G15" s="54">
        <f t="shared" si="14"/>
        <v>0</v>
      </c>
      <c r="H15" s="54">
        <f t="shared" si="14"/>
        <v>0</v>
      </c>
      <c r="I15" s="54">
        <f t="shared" si="14"/>
        <v>0</v>
      </c>
      <c r="J15" s="54">
        <f t="shared" si="14"/>
        <v>0</v>
      </c>
      <c r="K15" s="54">
        <f t="shared" si="14"/>
        <v>0</v>
      </c>
      <c r="L15" s="54">
        <f t="shared" si="14"/>
        <v>0</v>
      </c>
      <c r="M15" s="54">
        <f t="shared" si="14"/>
        <v>0</v>
      </c>
      <c r="N15" s="54">
        <f t="shared" si="14"/>
        <v>0</v>
      </c>
      <c r="O15" s="54">
        <f>O24+O33+O42+O51+O60+O69+O78+O87</f>
        <v>52303.94</v>
      </c>
      <c r="P15" s="54">
        <f>AA15+AB15</f>
        <v>26207.510000000002</v>
      </c>
      <c r="Q15" s="54">
        <f t="shared" si="14"/>
        <v>0</v>
      </c>
      <c r="R15" s="54">
        <f t="shared" si="14"/>
        <v>0</v>
      </c>
      <c r="S15" s="54">
        <f t="shared" si="14"/>
        <v>0</v>
      </c>
      <c r="T15" s="54">
        <f t="shared" si="14"/>
        <v>0</v>
      </c>
      <c r="U15" s="54">
        <f t="shared" si="14"/>
        <v>0</v>
      </c>
      <c r="V15" s="54">
        <f t="shared" si="14"/>
        <v>0</v>
      </c>
      <c r="W15" s="54">
        <f t="shared" si="14"/>
        <v>0</v>
      </c>
      <c r="X15" s="54">
        <f t="shared" si="14"/>
        <v>0</v>
      </c>
      <c r="Y15" s="54">
        <f t="shared" si="14"/>
        <v>0</v>
      </c>
      <c r="Z15" s="54">
        <f t="shared" si="14"/>
        <v>0</v>
      </c>
      <c r="AA15" s="54">
        <f>AA24+AA33+AA42+AA51+AA60+AA69+AA78+AA87</f>
        <v>9478.26</v>
      </c>
      <c r="AB15" s="54">
        <f t="shared" si="14"/>
        <v>16729.25</v>
      </c>
      <c r="AC15" s="54">
        <f t="shared" si="14"/>
        <v>0</v>
      </c>
      <c r="AD15" s="54">
        <f t="shared" si="14"/>
        <v>0</v>
      </c>
      <c r="AE15" s="54">
        <f t="shared" si="14"/>
        <v>780</v>
      </c>
      <c r="AF15" s="54">
        <f t="shared" si="14"/>
        <v>0</v>
      </c>
      <c r="AG15" s="54">
        <f t="shared" si="14"/>
        <v>0</v>
      </c>
      <c r="AH15" s="54">
        <f t="shared" si="14"/>
        <v>0</v>
      </c>
      <c r="AI15" s="55"/>
      <c r="AJ15" s="12"/>
    </row>
    <row r="16" spans="1:37">
      <c r="A16" s="57"/>
      <c r="B16" s="53" t="s">
        <v>42</v>
      </c>
      <c r="C16" s="50"/>
      <c r="D16" s="54">
        <f>K16+O16</f>
        <v>36439.839999999997</v>
      </c>
      <c r="E16" s="54">
        <f t="shared" si="14"/>
        <v>0</v>
      </c>
      <c r="F16" s="54">
        <f t="shared" si="14"/>
        <v>0</v>
      </c>
      <c r="G16" s="54">
        <f t="shared" si="14"/>
        <v>0</v>
      </c>
      <c r="H16" s="54">
        <f t="shared" si="14"/>
        <v>0</v>
      </c>
      <c r="I16" s="54">
        <f t="shared" si="14"/>
        <v>0</v>
      </c>
      <c r="J16" s="54">
        <f t="shared" si="14"/>
        <v>0</v>
      </c>
      <c r="K16" s="54">
        <f t="shared" si="14"/>
        <v>0</v>
      </c>
      <c r="L16" s="54">
        <f t="shared" si="14"/>
        <v>0</v>
      </c>
      <c r="M16" s="54">
        <f t="shared" si="14"/>
        <v>0</v>
      </c>
      <c r="N16" s="54">
        <f t="shared" si="14"/>
        <v>0</v>
      </c>
      <c r="O16" s="54">
        <f>O25+O34+O43+O52+O61+O70+O79+O88</f>
        <v>36439.839999999997</v>
      </c>
      <c r="P16" s="54">
        <f>AA16+AB16</f>
        <v>73388.959999999992</v>
      </c>
      <c r="Q16" s="54">
        <f t="shared" si="14"/>
        <v>0</v>
      </c>
      <c r="R16" s="54">
        <f t="shared" si="14"/>
        <v>0</v>
      </c>
      <c r="S16" s="54">
        <f t="shared" si="14"/>
        <v>0</v>
      </c>
      <c r="T16" s="54">
        <f t="shared" si="14"/>
        <v>0</v>
      </c>
      <c r="U16" s="54">
        <f t="shared" si="14"/>
        <v>0</v>
      </c>
      <c r="V16" s="54">
        <f t="shared" si="14"/>
        <v>0</v>
      </c>
      <c r="W16" s="54">
        <f t="shared" si="14"/>
        <v>0</v>
      </c>
      <c r="X16" s="54">
        <f t="shared" si="14"/>
        <v>0</v>
      </c>
      <c r="Y16" s="54">
        <f t="shared" si="14"/>
        <v>0</v>
      </c>
      <c r="Z16" s="54">
        <f t="shared" si="14"/>
        <v>0</v>
      </c>
      <c r="AA16" s="54">
        <f t="shared" si="14"/>
        <v>41868.559999999998</v>
      </c>
      <c r="AB16" s="54">
        <f t="shared" si="14"/>
        <v>31520.400000000001</v>
      </c>
      <c r="AC16" s="54">
        <f t="shared" si="14"/>
        <v>0</v>
      </c>
      <c r="AD16" s="54">
        <f t="shared" si="14"/>
        <v>0</v>
      </c>
      <c r="AE16" s="54">
        <f t="shared" si="14"/>
        <v>1618.0700000000002</v>
      </c>
      <c r="AF16" s="54">
        <f t="shared" si="14"/>
        <v>0</v>
      </c>
      <c r="AG16" s="54">
        <f t="shared" si="14"/>
        <v>0</v>
      </c>
      <c r="AH16" s="54">
        <f t="shared" si="14"/>
        <v>0</v>
      </c>
      <c r="AI16" s="55"/>
      <c r="AJ16" s="12"/>
    </row>
    <row r="17" spans="1:36">
      <c r="A17" s="57"/>
      <c r="B17" s="53" t="s">
        <v>43</v>
      </c>
      <c r="C17" s="50"/>
      <c r="D17" s="54">
        <f>K17+O17</f>
        <v>50203.64</v>
      </c>
      <c r="E17" s="54">
        <f t="shared" si="14"/>
        <v>0</v>
      </c>
      <c r="F17" s="54">
        <f t="shared" si="14"/>
        <v>0</v>
      </c>
      <c r="G17" s="54">
        <f t="shared" si="14"/>
        <v>0</v>
      </c>
      <c r="H17" s="54">
        <f t="shared" si="14"/>
        <v>0</v>
      </c>
      <c r="I17" s="54">
        <f t="shared" si="14"/>
        <v>0</v>
      </c>
      <c r="J17" s="54">
        <f t="shared" si="14"/>
        <v>0</v>
      </c>
      <c r="K17" s="54">
        <f t="shared" si="14"/>
        <v>0</v>
      </c>
      <c r="L17" s="54">
        <f t="shared" si="14"/>
        <v>0</v>
      </c>
      <c r="M17" s="54">
        <f t="shared" si="14"/>
        <v>0</v>
      </c>
      <c r="N17" s="54">
        <f t="shared" si="14"/>
        <v>0</v>
      </c>
      <c r="O17" s="54">
        <f>O26+O35+O44+O53+O62+O71+O80+O89</f>
        <v>50203.64</v>
      </c>
      <c r="P17" s="54">
        <f>AA17+AB17</f>
        <v>13625.46</v>
      </c>
      <c r="Q17" s="54">
        <f t="shared" si="14"/>
        <v>0</v>
      </c>
      <c r="R17" s="54">
        <f t="shared" si="14"/>
        <v>0</v>
      </c>
      <c r="S17" s="54">
        <f t="shared" si="14"/>
        <v>0</v>
      </c>
      <c r="T17" s="54">
        <f t="shared" si="14"/>
        <v>0</v>
      </c>
      <c r="U17" s="54">
        <f t="shared" si="14"/>
        <v>0</v>
      </c>
      <c r="V17" s="54">
        <f t="shared" si="14"/>
        <v>0</v>
      </c>
      <c r="W17" s="54">
        <f t="shared" si="14"/>
        <v>0</v>
      </c>
      <c r="X17" s="54">
        <f t="shared" si="14"/>
        <v>0</v>
      </c>
      <c r="Y17" s="54">
        <f t="shared" si="14"/>
        <v>0</v>
      </c>
      <c r="Z17" s="54">
        <f t="shared" si="14"/>
        <v>0</v>
      </c>
      <c r="AA17" s="54">
        <f t="shared" si="14"/>
        <v>10113.459999999999</v>
      </c>
      <c r="AB17" s="54">
        <f t="shared" si="14"/>
        <v>3512</v>
      </c>
      <c r="AC17" s="54">
        <f t="shared" si="14"/>
        <v>0</v>
      </c>
      <c r="AD17" s="54">
        <f t="shared" si="14"/>
        <v>0</v>
      </c>
      <c r="AE17" s="54">
        <f t="shared" si="14"/>
        <v>80</v>
      </c>
      <c r="AF17" s="54">
        <f t="shared" si="14"/>
        <v>0</v>
      </c>
      <c r="AG17" s="54">
        <f t="shared" si="14"/>
        <v>0</v>
      </c>
      <c r="AH17" s="54">
        <f t="shared" si="14"/>
        <v>0</v>
      </c>
      <c r="AI17" s="58"/>
      <c r="AJ17" s="12"/>
    </row>
    <row r="18" spans="1:36">
      <c r="A18" s="52" t="s">
        <v>0</v>
      </c>
      <c r="B18" s="59" t="s">
        <v>44</v>
      </c>
      <c r="C18" s="60">
        <f>C23+C19</f>
        <v>38311.51</v>
      </c>
      <c r="D18" s="60">
        <f>D19+D23</f>
        <v>9799.2999999999993</v>
      </c>
      <c r="E18" s="60"/>
      <c r="F18" s="60"/>
      <c r="G18" s="60"/>
      <c r="H18" s="60"/>
      <c r="I18" s="60"/>
      <c r="J18" s="60"/>
      <c r="K18" s="60">
        <f>K19+K23</f>
        <v>2508</v>
      </c>
      <c r="L18" s="60"/>
      <c r="M18" s="60"/>
      <c r="N18" s="60"/>
      <c r="O18" s="60">
        <f>O19+O23</f>
        <v>7291.3</v>
      </c>
      <c r="P18" s="60">
        <f>P19+P23</f>
        <v>28291.5</v>
      </c>
      <c r="Q18" s="60">
        <f t="shared" ref="Q18:V18" si="15">Q19+Q23</f>
        <v>0</v>
      </c>
      <c r="R18" s="60">
        <f t="shared" si="15"/>
        <v>0</v>
      </c>
      <c r="S18" s="60">
        <f t="shared" si="15"/>
        <v>0</v>
      </c>
      <c r="T18" s="60">
        <f t="shared" si="15"/>
        <v>0</v>
      </c>
      <c r="U18" s="60">
        <f t="shared" si="15"/>
        <v>0</v>
      </c>
      <c r="V18" s="60">
        <f t="shared" si="15"/>
        <v>0</v>
      </c>
      <c r="W18" s="60">
        <f>W19+W23</f>
        <v>1196</v>
      </c>
      <c r="X18" s="60"/>
      <c r="Y18" s="60"/>
      <c r="Z18" s="60"/>
      <c r="AA18" s="60">
        <f>AA19+AA23</f>
        <v>23927</v>
      </c>
      <c r="AB18" s="60">
        <f>AB19+AB23</f>
        <v>3168.5</v>
      </c>
      <c r="AC18" s="60"/>
      <c r="AD18" s="60"/>
      <c r="AE18" s="60">
        <f>AE19+AE23</f>
        <v>220.71</v>
      </c>
      <c r="AF18" s="61"/>
      <c r="AG18" s="61"/>
      <c r="AH18" s="61"/>
      <c r="AI18" s="62">
        <f>(K19*$K$121+$K$122*(AA19+W19)+$K$123*AB19+O23*$K$116+$K$117*AA23+$K$118*AB23+$K$119*AE23)</f>
        <v>18142.314026040003</v>
      </c>
      <c r="AJ18" s="5"/>
    </row>
    <row r="19" spans="1:36" ht="30.6">
      <c r="A19" s="52"/>
      <c r="B19" s="49" t="s">
        <v>45</v>
      </c>
      <c r="C19" s="63">
        <f>P19+D19+AE19</f>
        <v>3704</v>
      </c>
      <c r="D19" s="60">
        <f>D21+D20+D22</f>
        <v>2508</v>
      </c>
      <c r="E19" s="60"/>
      <c r="F19" s="60"/>
      <c r="G19" s="60"/>
      <c r="H19" s="60"/>
      <c r="I19" s="60"/>
      <c r="J19" s="60"/>
      <c r="K19" s="60">
        <f>K21+K20+K22</f>
        <v>2508</v>
      </c>
      <c r="L19" s="60"/>
      <c r="M19" s="60"/>
      <c r="N19" s="60"/>
      <c r="O19" s="60">
        <f>O20+O21+O22</f>
        <v>0</v>
      </c>
      <c r="P19" s="60">
        <f>P20+P21+P22</f>
        <v>1196</v>
      </c>
      <c r="Q19" s="60">
        <f t="shared" ref="Q19:V19" si="16">Q20+Q21+Q22</f>
        <v>0</v>
      </c>
      <c r="R19" s="60">
        <f t="shared" si="16"/>
        <v>0</v>
      </c>
      <c r="S19" s="60">
        <f t="shared" si="16"/>
        <v>0</v>
      </c>
      <c r="T19" s="60">
        <f t="shared" si="16"/>
        <v>0</v>
      </c>
      <c r="U19" s="60">
        <f t="shared" si="16"/>
        <v>0</v>
      </c>
      <c r="V19" s="60">
        <f t="shared" si="16"/>
        <v>0</v>
      </c>
      <c r="W19" s="60">
        <f>W20+W21+W22</f>
        <v>1196</v>
      </c>
      <c r="X19" s="60"/>
      <c r="Y19" s="60"/>
      <c r="Z19" s="60"/>
      <c r="AA19" s="60">
        <f t="shared" ref="AA19:AI19" si="17">AA20+AA21+AA22</f>
        <v>0</v>
      </c>
      <c r="AB19" s="60">
        <f t="shared" si="17"/>
        <v>0</v>
      </c>
      <c r="AC19" s="60">
        <f t="shared" si="17"/>
        <v>0</v>
      </c>
      <c r="AD19" s="60">
        <f t="shared" si="17"/>
        <v>0</v>
      </c>
      <c r="AE19" s="60">
        <f t="shared" si="17"/>
        <v>0</v>
      </c>
      <c r="AF19" s="60">
        <f t="shared" si="17"/>
        <v>0</v>
      </c>
      <c r="AG19" s="60">
        <f t="shared" si="17"/>
        <v>0</v>
      </c>
      <c r="AH19" s="60">
        <f t="shared" si="17"/>
        <v>0</v>
      </c>
      <c r="AI19" s="64">
        <f t="shared" si="17"/>
        <v>0</v>
      </c>
      <c r="AJ19" s="4"/>
    </row>
    <row r="20" spans="1:36">
      <c r="A20" s="65"/>
      <c r="B20" s="53" t="s">
        <v>41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1"/>
      <c r="AG20" s="61"/>
      <c r="AH20" s="61"/>
      <c r="AI20" s="55"/>
      <c r="AJ20" s="4"/>
    </row>
    <row r="21" spans="1:36">
      <c r="A21" s="65"/>
      <c r="B21" s="53" t="s">
        <v>42</v>
      </c>
      <c r="C21" s="65"/>
      <c r="D21" s="66">
        <f>K21</f>
        <v>2508</v>
      </c>
      <c r="E21" s="65"/>
      <c r="F21" s="65"/>
      <c r="G21" s="65"/>
      <c r="H21" s="65"/>
      <c r="I21" s="65"/>
      <c r="J21" s="65"/>
      <c r="K21" s="66">
        <v>2508</v>
      </c>
      <c r="L21" s="65"/>
      <c r="M21" s="65"/>
      <c r="N21" s="65"/>
      <c r="O21" s="65"/>
      <c r="P21" s="66">
        <f>W21</f>
        <v>1196</v>
      </c>
      <c r="Q21" s="65"/>
      <c r="R21" s="65"/>
      <c r="S21" s="65"/>
      <c r="T21" s="65"/>
      <c r="U21" s="65"/>
      <c r="V21" s="65"/>
      <c r="W21" s="66">
        <v>1196</v>
      </c>
      <c r="X21" s="65"/>
      <c r="Y21" s="65"/>
      <c r="Z21" s="65"/>
      <c r="AA21" s="65"/>
      <c r="AB21" s="65"/>
      <c r="AC21" s="65"/>
      <c r="AD21" s="65"/>
      <c r="AE21" s="65"/>
      <c r="AF21" s="61"/>
      <c r="AG21" s="61"/>
      <c r="AH21" s="61"/>
      <c r="AI21" s="55"/>
      <c r="AJ21" s="4"/>
    </row>
    <row r="22" spans="1:36">
      <c r="A22" s="65"/>
      <c r="B22" s="53" t="s">
        <v>43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1"/>
      <c r="AG22" s="61"/>
      <c r="AH22" s="61"/>
      <c r="AI22" s="55"/>
      <c r="AJ22" s="4"/>
    </row>
    <row r="23" spans="1:36" ht="20.399999999999999">
      <c r="A23" s="48"/>
      <c r="B23" s="49" t="s">
        <v>46</v>
      </c>
      <c r="C23" s="67">
        <f>P23+D23+AE23</f>
        <v>34607.51</v>
      </c>
      <c r="D23" s="67">
        <f>D24+D26</f>
        <v>7291.3</v>
      </c>
      <c r="E23" s="67"/>
      <c r="F23" s="67"/>
      <c r="G23" s="67"/>
      <c r="H23" s="67"/>
      <c r="I23" s="67"/>
      <c r="J23" s="67"/>
      <c r="K23" s="60"/>
      <c r="L23" s="67"/>
      <c r="M23" s="67"/>
      <c r="N23" s="67"/>
      <c r="O23" s="67">
        <f>O24+O26</f>
        <v>7291.3</v>
      </c>
      <c r="P23" s="67">
        <f>P24+P26+P25</f>
        <v>27095.5</v>
      </c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>
        <f>AA24+AA25+AA26</f>
        <v>23927</v>
      </c>
      <c r="AB23" s="67">
        <f>AB24+AB25+AB26</f>
        <v>3168.5</v>
      </c>
      <c r="AC23" s="67"/>
      <c r="AD23" s="67"/>
      <c r="AE23" s="67">
        <f>AE24+AE25+AE26</f>
        <v>220.71</v>
      </c>
      <c r="AF23" s="61"/>
      <c r="AG23" s="61"/>
      <c r="AH23" s="61"/>
      <c r="AI23" s="55"/>
      <c r="AJ23" s="1"/>
    </row>
    <row r="24" spans="1:36">
      <c r="A24" s="57"/>
      <c r="B24" s="53" t="s">
        <v>41</v>
      </c>
      <c r="C24" s="66"/>
      <c r="D24" s="68">
        <f>O24</f>
        <v>3065.3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>
        <v>3065.3</v>
      </c>
      <c r="P24" s="66">
        <f>AB24</f>
        <v>3168.5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>
        <v>3168.5</v>
      </c>
      <c r="AC24" s="66"/>
      <c r="AD24" s="66"/>
      <c r="AE24" s="66"/>
      <c r="AF24" s="61"/>
      <c r="AG24" s="61"/>
      <c r="AH24" s="61"/>
      <c r="AI24" s="55"/>
      <c r="AJ24" s="2"/>
    </row>
    <row r="25" spans="1:36">
      <c r="A25" s="57"/>
      <c r="B25" s="53" t="s">
        <v>42</v>
      </c>
      <c r="C25" s="66"/>
      <c r="D25" s="68">
        <f t="shared" ref="D25:D26" si="18">O25</f>
        <v>0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6">
        <f>AA25</f>
        <v>23927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>
        <v>23927</v>
      </c>
      <c r="AB25" s="66"/>
      <c r="AC25" s="66"/>
      <c r="AD25" s="66"/>
      <c r="AE25" s="66">
        <v>220.71</v>
      </c>
      <c r="AF25" s="61"/>
      <c r="AG25" s="61"/>
      <c r="AH25" s="61"/>
      <c r="AI25" s="55"/>
      <c r="AJ25" s="2"/>
    </row>
    <row r="26" spans="1:36">
      <c r="A26" s="57"/>
      <c r="B26" s="53" t="s">
        <v>43</v>
      </c>
      <c r="C26" s="66"/>
      <c r="D26" s="68">
        <f t="shared" si="18"/>
        <v>4226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>
        <v>4226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1"/>
      <c r="AG26" s="61"/>
      <c r="AH26" s="61"/>
      <c r="AI26" s="55"/>
      <c r="AJ26" s="2"/>
    </row>
    <row r="27" spans="1:36">
      <c r="A27" s="52" t="s">
        <v>2</v>
      </c>
      <c r="B27" s="69" t="s">
        <v>3</v>
      </c>
      <c r="C27" s="70">
        <f>C28+C32</f>
        <v>17008.919999999998</v>
      </c>
      <c r="D27" s="70">
        <f>SUM(D28,D32)</f>
        <v>4438.92</v>
      </c>
      <c r="E27" s="70"/>
      <c r="F27" s="70"/>
      <c r="G27" s="70"/>
      <c r="H27" s="70"/>
      <c r="I27" s="70"/>
      <c r="J27" s="70"/>
      <c r="K27" s="70">
        <f>K28</f>
        <v>120</v>
      </c>
      <c r="L27" s="70"/>
      <c r="M27" s="70"/>
      <c r="N27" s="70"/>
      <c r="O27" s="70">
        <f>O32</f>
        <v>4318.92</v>
      </c>
      <c r="P27" s="70">
        <f>P28+P32</f>
        <v>12330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>
        <f>AA28+AA32</f>
        <v>1794</v>
      </c>
      <c r="AB27" s="70">
        <f>AB28+AB32</f>
        <v>10536</v>
      </c>
      <c r="AC27" s="70"/>
      <c r="AD27" s="70"/>
      <c r="AE27" s="70">
        <f>AE28+AE32</f>
        <v>240</v>
      </c>
      <c r="AF27" s="61"/>
      <c r="AG27" s="61"/>
      <c r="AH27" s="61"/>
      <c r="AI27" s="62">
        <f>ROUND(K28*$K$121+$K$122*(AA28+W28)+$K$123*AB28+O32*$K$116+$K$117*AA32+$K$118*AB32+$K$119*AE32,2)</f>
        <v>8252.98</v>
      </c>
      <c r="AJ27" s="5"/>
    </row>
    <row r="28" spans="1:36" ht="30.6">
      <c r="A28" s="48">
        <v>1</v>
      </c>
      <c r="B28" s="49" t="s">
        <v>45</v>
      </c>
      <c r="C28" s="67">
        <f>P28+D28+AE28</f>
        <v>120</v>
      </c>
      <c r="D28" s="67">
        <f>D30</f>
        <v>120</v>
      </c>
      <c r="E28" s="67"/>
      <c r="F28" s="67"/>
      <c r="G28" s="67"/>
      <c r="H28" s="67"/>
      <c r="I28" s="67"/>
      <c r="J28" s="67"/>
      <c r="K28" s="67">
        <f>K30</f>
        <v>120</v>
      </c>
      <c r="L28" s="67"/>
      <c r="M28" s="67"/>
      <c r="N28" s="67"/>
      <c r="O28" s="67"/>
      <c r="P28" s="67">
        <f>AA28+AB28</f>
        <v>0</v>
      </c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>
        <v>0</v>
      </c>
      <c r="AB28" s="67">
        <v>0</v>
      </c>
      <c r="AC28" s="67"/>
      <c r="AD28" s="67"/>
      <c r="AE28" s="67">
        <f>AE29+AE30+AE31</f>
        <v>0</v>
      </c>
      <c r="AF28" s="61"/>
      <c r="AG28" s="61"/>
      <c r="AH28" s="61"/>
      <c r="AI28" s="55"/>
      <c r="AJ28" s="1"/>
    </row>
    <row r="29" spans="1:36">
      <c r="A29" s="52"/>
      <c r="B29" s="53" t="s">
        <v>41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1"/>
      <c r="AG29" s="61"/>
      <c r="AH29" s="61"/>
      <c r="AI29" s="55"/>
      <c r="AJ29" s="3"/>
    </row>
    <row r="30" spans="1:36">
      <c r="A30" s="52"/>
      <c r="B30" s="53" t="s">
        <v>42</v>
      </c>
      <c r="C30" s="66"/>
      <c r="D30" s="66">
        <v>120</v>
      </c>
      <c r="E30" s="66"/>
      <c r="F30" s="66"/>
      <c r="G30" s="66"/>
      <c r="H30" s="66"/>
      <c r="I30" s="66"/>
      <c r="J30" s="66"/>
      <c r="K30" s="66">
        <v>120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1"/>
      <c r="AG30" s="61"/>
      <c r="AH30" s="61"/>
      <c r="AI30" s="55"/>
      <c r="AJ30" s="3"/>
    </row>
    <row r="31" spans="1:36">
      <c r="A31" s="52"/>
      <c r="B31" s="53"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1"/>
      <c r="AG31" s="61"/>
      <c r="AH31" s="61"/>
      <c r="AI31" s="55"/>
      <c r="AJ31" s="3"/>
    </row>
    <row r="32" spans="1:36" ht="20.399999999999999">
      <c r="A32" s="48">
        <v>2</v>
      </c>
      <c r="B32" s="49" t="s">
        <v>46</v>
      </c>
      <c r="C32" s="67">
        <f>P32+D32+AE32</f>
        <v>16888.919999999998</v>
      </c>
      <c r="D32" s="67">
        <f>D33+D34+D35</f>
        <v>4318.92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>
        <f>O33+O34+O35</f>
        <v>4318.92</v>
      </c>
      <c r="P32" s="67">
        <f>AA32+AB32</f>
        <v>12330</v>
      </c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>
        <f>AA33+AA34+AA35</f>
        <v>1794</v>
      </c>
      <c r="AB32" s="67">
        <f>AB33+AB34+AB35</f>
        <v>10536</v>
      </c>
      <c r="AC32" s="67"/>
      <c r="AD32" s="67"/>
      <c r="AE32" s="67">
        <f>SUM(AE33:AE35)</f>
        <v>240</v>
      </c>
      <c r="AF32" s="61"/>
      <c r="AG32" s="61"/>
      <c r="AH32" s="61"/>
      <c r="AI32" s="55"/>
      <c r="AJ32" s="1"/>
    </row>
    <row r="33" spans="1:36">
      <c r="A33" s="57"/>
      <c r="B33" s="53" t="s">
        <v>41</v>
      </c>
      <c r="C33" s="66"/>
      <c r="D33" s="66">
        <f>O33</f>
        <v>1439.64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>
        <v>1439.64</v>
      </c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>
        <v>598</v>
      </c>
      <c r="AB33" s="66">
        <v>3512</v>
      </c>
      <c r="AC33" s="66"/>
      <c r="AD33" s="66"/>
      <c r="AE33" s="66">
        <v>80</v>
      </c>
      <c r="AF33" s="61"/>
      <c r="AG33" s="61"/>
      <c r="AH33" s="61"/>
      <c r="AI33" s="55"/>
      <c r="AJ33" s="2"/>
    </row>
    <row r="34" spans="1:36">
      <c r="A34" s="57"/>
      <c r="B34" s="53" t="s">
        <v>42</v>
      </c>
      <c r="C34" s="66"/>
      <c r="D34" s="66">
        <f t="shared" ref="D34:D35" si="19">O34</f>
        <v>1439.64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>
        <v>1439.64</v>
      </c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>
        <v>598</v>
      </c>
      <c r="AB34" s="66">
        <v>3512</v>
      </c>
      <c r="AC34" s="66"/>
      <c r="AD34" s="66"/>
      <c r="AE34" s="66">
        <v>80</v>
      </c>
      <c r="AF34" s="61"/>
      <c r="AG34" s="61"/>
      <c r="AH34" s="61"/>
      <c r="AI34" s="55"/>
      <c r="AJ34" s="2"/>
    </row>
    <row r="35" spans="1:36">
      <c r="A35" s="57"/>
      <c r="B35" s="53" t="s">
        <v>43</v>
      </c>
      <c r="C35" s="66"/>
      <c r="D35" s="66">
        <f t="shared" si="19"/>
        <v>1439.64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>
        <v>1439.64</v>
      </c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>
        <v>598</v>
      </c>
      <c r="AB35" s="66">
        <v>3512</v>
      </c>
      <c r="AC35" s="66"/>
      <c r="AD35" s="66"/>
      <c r="AE35" s="66">
        <v>80</v>
      </c>
      <c r="AF35" s="61"/>
      <c r="AG35" s="61"/>
      <c r="AH35" s="61"/>
      <c r="AI35" s="55"/>
      <c r="AJ35" s="2"/>
    </row>
    <row r="36" spans="1:36">
      <c r="A36" s="52" t="s">
        <v>4</v>
      </c>
      <c r="B36" s="69" t="s">
        <v>5</v>
      </c>
      <c r="C36" s="70">
        <f>C37+C41</f>
        <v>33521.800000000003</v>
      </c>
      <c r="D36" s="70">
        <v>19600.599999999999</v>
      </c>
      <c r="E36" s="70"/>
      <c r="F36" s="70"/>
      <c r="G36" s="70"/>
      <c r="H36" s="70"/>
      <c r="I36" s="70"/>
      <c r="J36" s="70"/>
      <c r="K36" s="70">
        <f>K37</f>
        <v>0</v>
      </c>
      <c r="L36" s="70"/>
      <c r="M36" s="70"/>
      <c r="N36" s="70"/>
      <c r="O36" s="70">
        <f>O41</f>
        <v>19600.599999999999</v>
      </c>
      <c r="P36" s="70">
        <f>P37+P41</f>
        <v>13601.5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>
        <f>AA37+AA41</f>
        <v>7845</v>
      </c>
      <c r="AB36" s="70">
        <v>5756.5</v>
      </c>
      <c r="AC36" s="70"/>
      <c r="AD36" s="70"/>
      <c r="AE36" s="70">
        <f t="shared" ref="AE36" si="20">AE37+AE41</f>
        <v>319.7</v>
      </c>
      <c r="AF36" s="61"/>
      <c r="AG36" s="61"/>
      <c r="AH36" s="61"/>
      <c r="AI36" s="62">
        <f>ROUND(K37*$K$121+$K$122*(AA37+W37)+$K$123*AB37+O41*$K$116+$K$117*AA41+$K$118*AB41+$K$119*AE41,2)</f>
        <v>16833.59</v>
      </c>
      <c r="AJ36" s="5"/>
    </row>
    <row r="37" spans="1:36" ht="30.6">
      <c r="A37" s="48">
        <v>1</v>
      </c>
      <c r="B37" s="49" t="s">
        <v>45</v>
      </c>
      <c r="C37" s="67">
        <f>P37+D37+AE37</f>
        <v>5756.5</v>
      </c>
      <c r="D37" s="67">
        <f>D38+D39+D40</f>
        <v>0</v>
      </c>
      <c r="E37" s="67"/>
      <c r="F37" s="67"/>
      <c r="G37" s="67"/>
      <c r="H37" s="67"/>
      <c r="I37" s="67"/>
      <c r="J37" s="67"/>
      <c r="K37" s="67">
        <f>K38+K39+K40</f>
        <v>0</v>
      </c>
      <c r="L37" s="67"/>
      <c r="M37" s="67"/>
      <c r="N37" s="67"/>
      <c r="O37" s="67"/>
      <c r="P37" s="67">
        <f>AA37+AB37</f>
        <v>5756.5</v>
      </c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>
        <f>AA38+AA40+AA39</f>
        <v>0</v>
      </c>
      <c r="AB37" s="67">
        <f>AB38+AB39+AB40</f>
        <v>5756.5</v>
      </c>
      <c r="AC37" s="67"/>
      <c r="AD37" s="67"/>
      <c r="AE37" s="67"/>
      <c r="AF37" s="61"/>
      <c r="AG37" s="61"/>
      <c r="AH37" s="61"/>
      <c r="AI37" s="55"/>
      <c r="AJ37" s="1"/>
    </row>
    <row r="38" spans="1:36">
      <c r="A38" s="52"/>
      <c r="B38" s="53" t="s">
        <v>41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1"/>
      <c r="AG38" s="61"/>
      <c r="AH38" s="61"/>
      <c r="AI38" s="55"/>
      <c r="AJ38" s="2"/>
    </row>
    <row r="39" spans="1:36">
      <c r="A39" s="52"/>
      <c r="B39" s="53" t="s">
        <v>42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>
        <v>5756.5</v>
      </c>
      <c r="AC39" s="66"/>
      <c r="AD39" s="66"/>
      <c r="AE39" s="66"/>
      <c r="AF39" s="61"/>
      <c r="AG39" s="61"/>
      <c r="AH39" s="61"/>
      <c r="AI39" s="55"/>
      <c r="AJ39" s="2"/>
    </row>
    <row r="40" spans="1:36">
      <c r="A40" s="52"/>
      <c r="B40" s="53" t="s">
        <v>43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1"/>
      <c r="AG40" s="61"/>
      <c r="AH40" s="61"/>
      <c r="AI40" s="55"/>
      <c r="AJ40" s="2"/>
    </row>
    <row r="41" spans="1:36" ht="20.399999999999999">
      <c r="A41" s="48">
        <v>2</v>
      </c>
      <c r="B41" s="49" t="s">
        <v>46</v>
      </c>
      <c r="C41" s="67">
        <f>D41+AE41+AA41</f>
        <v>27765.3</v>
      </c>
      <c r="D41" s="67">
        <f>D42+D43+D44</f>
        <v>19600.599999999999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>
        <f>O42+O43+O44</f>
        <v>19600.599999999999</v>
      </c>
      <c r="P41" s="67">
        <f>SUM(Q41:AC41)</f>
        <v>7845</v>
      </c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>
        <f>AA42+AA43+AA44</f>
        <v>7845</v>
      </c>
      <c r="AB41" s="67">
        <f>AB42+AB43+AB44</f>
        <v>0</v>
      </c>
      <c r="AC41" s="67"/>
      <c r="AD41" s="67"/>
      <c r="AE41" s="67">
        <f>AE42+AE43+AE44</f>
        <v>319.7</v>
      </c>
      <c r="AF41" s="61"/>
      <c r="AG41" s="61"/>
      <c r="AH41" s="61"/>
      <c r="AI41" s="55"/>
      <c r="AJ41" s="1"/>
    </row>
    <row r="42" spans="1:36">
      <c r="A42" s="57"/>
      <c r="B42" s="53" t="s">
        <v>41</v>
      </c>
      <c r="C42" s="66"/>
      <c r="D42" s="66">
        <v>6673.2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v>6673.2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>
        <v>2615</v>
      </c>
      <c r="AB42" s="66"/>
      <c r="AC42" s="66"/>
      <c r="AD42" s="66"/>
      <c r="AE42" s="66"/>
      <c r="AF42" s="61"/>
      <c r="AG42" s="61"/>
      <c r="AH42" s="61"/>
      <c r="AI42" s="55"/>
      <c r="AJ42" s="2"/>
    </row>
    <row r="43" spans="1:36">
      <c r="A43" s="57"/>
      <c r="B43" s="53" t="s">
        <v>42</v>
      </c>
      <c r="C43" s="66"/>
      <c r="D43" s="66">
        <v>6848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>
        <v>6848</v>
      </c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>
        <v>2615</v>
      </c>
      <c r="AB43" s="66"/>
      <c r="AC43" s="66"/>
      <c r="AD43" s="66"/>
      <c r="AE43" s="66">
        <v>319.7</v>
      </c>
      <c r="AF43" s="61"/>
      <c r="AG43" s="61"/>
      <c r="AH43" s="61"/>
      <c r="AI43" s="55"/>
      <c r="AJ43" s="2"/>
    </row>
    <row r="44" spans="1:36">
      <c r="A44" s="57"/>
      <c r="B44" s="53" t="s">
        <v>43</v>
      </c>
      <c r="C44" s="66"/>
      <c r="D44" s="66">
        <v>6079.4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>
        <v>6079.4</v>
      </c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>
        <v>2615</v>
      </c>
      <c r="AB44" s="66"/>
      <c r="AC44" s="66"/>
      <c r="AD44" s="66"/>
      <c r="AE44" s="66"/>
      <c r="AF44" s="61"/>
      <c r="AG44" s="61"/>
      <c r="AH44" s="61"/>
      <c r="AI44" s="55"/>
      <c r="AJ44" s="2"/>
    </row>
    <row r="45" spans="1:36">
      <c r="A45" s="52" t="s">
        <v>6</v>
      </c>
      <c r="B45" s="69" t="s">
        <v>7</v>
      </c>
      <c r="C45" s="70">
        <f>C46+C50</f>
        <v>49450</v>
      </c>
      <c r="D45" s="70">
        <f>D46+D50</f>
        <v>35150</v>
      </c>
      <c r="E45" s="70"/>
      <c r="F45" s="70"/>
      <c r="G45" s="70"/>
      <c r="H45" s="70"/>
      <c r="I45" s="70"/>
      <c r="J45" s="70"/>
      <c r="K45" s="70">
        <f>K46</f>
        <v>6250</v>
      </c>
      <c r="L45" s="70"/>
      <c r="M45" s="70"/>
      <c r="N45" s="70"/>
      <c r="O45" s="70">
        <f>O50+O46</f>
        <v>28900</v>
      </c>
      <c r="P45" s="70">
        <f>P46+P50</f>
        <v>13870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>
        <f>AA46+AA50</f>
        <v>3900</v>
      </c>
      <c r="AB45" s="70">
        <f>AB46+AB50</f>
        <v>9970</v>
      </c>
      <c r="AC45" s="70"/>
      <c r="AD45" s="70"/>
      <c r="AE45" s="70">
        <f>AE46+AE50</f>
        <v>430</v>
      </c>
      <c r="AF45" s="61"/>
      <c r="AG45" s="61"/>
      <c r="AH45" s="61"/>
      <c r="AI45" s="62">
        <f>ROUND(K46*$K$121+$K$122*(AA46+W46)+$K$123*AB46+O50*$K$116+$K$117*AA50+$K$118*AB50+$K$119*AE50,2)</f>
        <v>24725.919999999998</v>
      </c>
      <c r="AJ45" s="5"/>
    </row>
    <row r="46" spans="1:36" ht="30.6">
      <c r="A46" s="48">
        <v>1</v>
      </c>
      <c r="B46" s="49" t="s">
        <v>45</v>
      </c>
      <c r="C46" s="67">
        <f>P46+D46+AE46</f>
        <v>10810</v>
      </c>
      <c r="D46" s="68">
        <f>D47+D48+D49</f>
        <v>6250</v>
      </c>
      <c r="E46" s="68"/>
      <c r="F46" s="68"/>
      <c r="G46" s="68"/>
      <c r="H46" s="68"/>
      <c r="I46" s="68"/>
      <c r="J46" s="68"/>
      <c r="K46" s="68">
        <f>K47+K48+K49</f>
        <v>6250</v>
      </c>
      <c r="L46" s="68"/>
      <c r="M46" s="68"/>
      <c r="N46" s="68"/>
      <c r="O46" s="68">
        <f>O47+O48+O49</f>
        <v>0</v>
      </c>
      <c r="P46" s="67">
        <f>AA46+AB46</f>
        <v>4560</v>
      </c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>
        <f>AA47+AA48+AA49</f>
        <v>1260</v>
      </c>
      <c r="AB46" s="67">
        <f>AB47+AB48+AB49</f>
        <v>3300</v>
      </c>
      <c r="AC46" s="67"/>
      <c r="AD46" s="67"/>
      <c r="AE46" s="67">
        <f>AE47+AE48+AE49</f>
        <v>0</v>
      </c>
      <c r="AF46" s="61"/>
      <c r="AG46" s="61"/>
      <c r="AH46" s="61"/>
      <c r="AI46" s="55"/>
      <c r="AJ46" s="1"/>
    </row>
    <row r="47" spans="1:36">
      <c r="A47" s="52"/>
      <c r="B47" s="53" t="s">
        <v>41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>
        <v>660</v>
      </c>
      <c r="AB47" s="66"/>
      <c r="AC47" s="66"/>
      <c r="AD47" s="66"/>
      <c r="AE47" s="66"/>
      <c r="AF47" s="61"/>
      <c r="AG47" s="61"/>
      <c r="AH47" s="61"/>
      <c r="AI47" s="55"/>
      <c r="AJ47" s="2"/>
    </row>
    <row r="48" spans="1:36">
      <c r="A48" s="52"/>
      <c r="B48" s="53" t="s">
        <v>42</v>
      </c>
      <c r="C48" s="66"/>
      <c r="D48" s="68">
        <v>6250</v>
      </c>
      <c r="E48" s="68"/>
      <c r="F48" s="68"/>
      <c r="G48" s="68"/>
      <c r="H48" s="68"/>
      <c r="I48" s="68"/>
      <c r="J48" s="68"/>
      <c r="K48" s="68">
        <v>6250</v>
      </c>
      <c r="L48" s="68"/>
      <c r="M48" s="68"/>
      <c r="N48" s="68"/>
      <c r="O48" s="68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>
        <v>600</v>
      </c>
      <c r="AB48" s="66">
        <v>3300</v>
      </c>
      <c r="AC48" s="66"/>
      <c r="AD48" s="66"/>
      <c r="AE48" s="66"/>
      <c r="AF48" s="61"/>
      <c r="AG48" s="61"/>
      <c r="AH48" s="61"/>
      <c r="AI48" s="55"/>
      <c r="AJ48" s="2"/>
    </row>
    <row r="49" spans="1:36">
      <c r="A49" s="52"/>
      <c r="B49" s="53" t="s">
        <v>43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1"/>
      <c r="AG49" s="61"/>
      <c r="AH49" s="61"/>
      <c r="AI49" s="55"/>
      <c r="AJ49" s="2"/>
    </row>
    <row r="50" spans="1:36" ht="20.399999999999999">
      <c r="A50" s="48">
        <v>2</v>
      </c>
      <c r="B50" s="49" t="s">
        <v>46</v>
      </c>
      <c r="C50" s="67">
        <f>P50+D50+AE50</f>
        <v>38640</v>
      </c>
      <c r="D50" s="67">
        <f>D51+D52+D53</f>
        <v>28900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f>O51+O52+O53</f>
        <v>28900</v>
      </c>
      <c r="P50" s="67">
        <f>AA50+AB50</f>
        <v>9310</v>
      </c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>
        <f>AA51+AA52+AA53</f>
        <v>2640</v>
      </c>
      <c r="AB50" s="67">
        <f>AB51+AB52+AB53</f>
        <v>6670</v>
      </c>
      <c r="AC50" s="67"/>
      <c r="AD50" s="67"/>
      <c r="AE50" s="67">
        <f>AE51+AE52+AE53</f>
        <v>430</v>
      </c>
      <c r="AF50" s="61"/>
      <c r="AG50" s="61"/>
      <c r="AH50" s="61"/>
      <c r="AI50" s="55"/>
      <c r="AJ50" s="1"/>
    </row>
    <row r="51" spans="1:36">
      <c r="A51" s="57"/>
      <c r="B51" s="53" t="s">
        <v>41</v>
      </c>
      <c r="C51" s="66"/>
      <c r="D51" s="66">
        <f>O51</f>
        <v>11950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>
        <v>11950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71">
        <f t="shared" ref="AF51:AH51" si="21">SUM(AF52:AF66)</f>
        <v>0</v>
      </c>
      <c r="AG51" s="71">
        <f t="shared" si="21"/>
        <v>0</v>
      </c>
      <c r="AH51" s="71">
        <f t="shared" si="21"/>
        <v>0</v>
      </c>
      <c r="AI51" s="62"/>
      <c r="AJ51" s="2"/>
    </row>
    <row r="52" spans="1:36">
      <c r="A52" s="57"/>
      <c r="B52" s="53" t="s">
        <v>42</v>
      </c>
      <c r="C52" s="66"/>
      <c r="D52" s="66">
        <f t="shared" ref="D52:D53" si="22">O52</f>
        <v>5350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>
        <v>5350</v>
      </c>
      <c r="P52" s="66">
        <f>SUM(Q52:AC52)</f>
        <v>9310</v>
      </c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v>2640</v>
      </c>
      <c r="AB52" s="66">
        <v>6670</v>
      </c>
      <c r="AC52" s="66"/>
      <c r="AD52" s="66"/>
      <c r="AE52" s="66">
        <v>430</v>
      </c>
      <c r="AF52" s="61"/>
      <c r="AG52" s="61"/>
      <c r="AH52" s="61"/>
      <c r="AI52" s="55"/>
      <c r="AJ52" s="2"/>
    </row>
    <row r="53" spans="1:36">
      <c r="A53" s="57"/>
      <c r="B53" s="53" t="s">
        <v>43</v>
      </c>
      <c r="C53" s="66"/>
      <c r="D53" s="66">
        <f t="shared" si="22"/>
        <v>11600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v>11600</v>
      </c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1"/>
      <c r="AG53" s="61"/>
      <c r="AH53" s="61"/>
      <c r="AI53" s="55"/>
      <c r="AJ53" s="2"/>
    </row>
    <row r="54" spans="1:36">
      <c r="A54" s="52" t="s">
        <v>9</v>
      </c>
      <c r="B54" s="69" t="s">
        <v>8</v>
      </c>
      <c r="C54" s="70">
        <f>C59+C55</f>
        <v>68074.13</v>
      </c>
      <c r="D54" s="70">
        <f>D55+D59</f>
        <v>43524</v>
      </c>
      <c r="E54" s="70"/>
      <c r="F54" s="70"/>
      <c r="G54" s="70"/>
      <c r="H54" s="70"/>
      <c r="I54" s="70"/>
      <c r="J54" s="70"/>
      <c r="K54" s="70">
        <f>K55</f>
        <v>5500</v>
      </c>
      <c r="L54" s="70"/>
      <c r="M54" s="70"/>
      <c r="N54" s="70"/>
      <c r="O54" s="70">
        <f>O59</f>
        <v>38024</v>
      </c>
      <c r="P54" s="70">
        <f>P55+P59</f>
        <v>23850.13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>
        <f>AA55+AA59</f>
        <v>13801.380000000001</v>
      </c>
      <c r="AB54" s="70">
        <f>AB55+AB59</f>
        <v>10048.75</v>
      </c>
      <c r="AC54" s="70"/>
      <c r="AD54" s="70"/>
      <c r="AE54" s="70">
        <f>AE59+AE55</f>
        <v>700</v>
      </c>
      <c r="AF54" s="72"/>
      <c r="AG54" s="72"/>
      <c r="AH54" s="72"/>
      <c r="AI54" s="62">
        <f>ROUND(K55*$K$121+$K$122*(AA55+W55)+$K$123*AB55+O59*$K$116+$K$117*AA59+$K$118*AB59+$K$119*AE59,2)</f>
        <v>33224.54</v>
      </c>
      <c r="AJ54" s="7"/>
    </row>
    <row r="55" spans="1:36" ht="30.6">
      <c r="A55" s="48">
        <v>1</v>
      </c>
      <c r="B55" s="49" t="s">
        <v>45</v>
      </c>
      <c r="C55" s="67">
        <f>P55+D55+AE55</f>
        <v>5500</v>
      </c>
      <c r="D55" s="66">
        <f>D56+D57+D58</f>
        <v>5500</v>
      </c>
      <c r="E55" s="66"/>
      <c r="F55" s="66"/>
      <c r="G55" s="66"/>
      <c r="H55" s="66"/>
      <c r="I55" s="66"/>
      <c r="J55" s="66"/>
      <c r="K55" s="66">
        <f>K56+K57+K58</f>
        <v>5500</v>
      </c>
      <c r="L55" s="66"/>
      <c r="M55" s="66"/>
      <c r="N55" s="66"/>
      <c r="O55" s="66"/>
      <c r="P55" s="66">
        <f>AA55+AB55</f>
        <v>0</v>
      </c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>
        <f>AA56+AA57+AA58</f>
        <v>0</v>
      </c>
      <c r="AB55" s="66">
        <v>0</v>
      </c>
      <c r="AC55" s="66"/>
      <c r="AD55" s="66"/>
      <c r="AE55" s="66">
        <f>AE56+AE57+AE58</f>
        <v>0</v>
      </c>
      <c r="AF55" s="61"/>
      <c r="AG55" s="61"/>
      <c r="AH55" s="61"/>
      <c r="AI55" s="55"/>
      <c r="AJ55" s="2"/>
    </row>
    <row r="56" spans="1:36">
      <c r="A56" s="52"/>
      <c r="B56" s="53" t="s">
        <v>41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1"/>
      <c r="AG56" s="61"/>
      <c r="AH56" s="61"/>
      <c r="AI56" s="55"/>
      <c r="AJ56" s="2"/>
    </row>
    <row r="57" spans="1:36">
      <c r="A57" s="52"/>
      <c r="B57" s="53" t="s">
        <v>42</v>
      </c>
      <c r="C57" s="66"/>
      <c r="D57" s="66">
        <v>5500</v>
      </c>
      <c r="E57" s="66"/>
      <c r="F57" s="66"/>
      <c r="G57" s="66"/>
      <c r="H57" s="66"/>
      <c r="I57" s="66"/>
      <c r="J57" s="66"/>
      <c r="K57" s="66">
        <v>5500</v>
      </c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1"/>
      <c r="AG57" s="61"/>
      <c r="AH57" s="61"/>
      <c r="AI57" s="55"/>
      <c r="AJ57" s="2"/>
    </row>
    <row r="58" spans="1:36">
      <c r="A58" s="52"/>
      <c r="B58" s="53" t="s">
        <v>43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1"/>
      <c r="AG58" s="61"/>
      <c r="AH58" s="61"/>
      <c r="AI58" s="55"/>
      <c r="AJ58" s="2"/>
    </row>
    <row r="59" spans="1:36" ht="20.399999999999999">
      <c r="A59" s="48">
        <v>2</v>
      </c>
      <c r="B59" s="49" t="s">
        <v>46</v>
      </c>
      <c r="C59" s="67">
        <f>P59+D59+AE59</f>
        <v>62574.130000000005</v>
      </c>
      <c r="D59" s="67">
        <f>D60+D61+D62</f>
        <v>38024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>
        <f>O60+O61+O62</f>
        <v>38024</v>
      </c>
      <c r="P59" s="67">
        <f>AA59+AB59</f>
        <v>23850.13</v>
      </c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>
        <f>AA60+AA61+AA62</f>
        <v>13801.380000000001</v>
      </c>
      <c r="AB59" s="67">
        <f>AB60+AB61+AB62</f>
        <v>10048.75</v>
      </c>
      <c r="AC59" s="67"/>
      <c r="AD59" s="67"/>
      <c r="AE59" s="67">
        <f t="shared" ref="AE59" si="23">SUM(AE60:AE62)</f>
        <v>700</v>
      </c>
      <c r="AF59" s="61"/>
      <c r="AG59" s="61"/>
      <c r="AH59" s="61"/>
      <c r="AI59" s="55"/>
      <c r="AJ59" s="1"/>
    </row>
    <row r="60" spans="1:36">
      <c r="A60" s="57"/>
      <c r="B60" s="53" t="s">
        <v>41</v>
      </c>
      <c r="C60" s="66"/>
      <c r="D60" s="66">
        <f>O60</f>
        <v>14930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>
        <v>14930</v>
      </c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>
        <v>4600.46</v>
      </c>
      <c r="AB60" s="66">
        <v>10048.75</v>
      </c>
      <c r="AC60" s="66"/>
      <c r="AD60" s="66"/>
      <c r="AE60" s="66">
        <v>700</v>
      </c>
      <c r="AF60" s="61"/>
      <c r="AG60" s="61"/>
      <c r="AH60" s="61"/>
      <c r="AI60" s="55"/>
      <c r="AJ60" s="2"/>
    </row>
    <row r="61" spans="1:36">
      <c r="A61" s="57"/>
      <c r="B61" s="53" t="s">
        <v>42</v>
      </c>
      <c r="C61" s="66"/>
      <c r="D61" s="66">
        <f t="shared" ref="D61:D62" si="24">O61</f>
        <v>9131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>
        <v>9131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>
        <v>4600.46</v>
      </c>
      <c r="AB61" s="66"/>
      <c r="AC61" s="66"/>
      <c r="AD61" s="66"/>
      <c r="AE61" s="66"/>
      <c r="AF61" s="61"/>
      <c r="AG61" s="61"/>
      <c r="AH61" s="61"/>
      <c r="AI61" s="55"/>
      <c r="AJ61" s="2"/>
    </row>
    <row r="62" spans="1:36">
      <c r="A62" s="57"/>
      <c r="B62" s="53" t="s">
        <v>43</v>
      </c>
      <c r="C62" s="66"/>
      <c r="D62" s="66">
        <f t="shared" si="24"/>
        <v>13963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>
        <v>13963</v>
      </c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>
        <v>4600.46</v>
      </c>
      <c r="AB62" s="66"/>
      <c r="AC62" s="66"/>
      <c r="AD62" s="66"/>
      <c r="AE62" s="66"/>
      <c r="AF62" s="61"/>
      <c r="AG62" s="61"/>
      <c r="AH62" s="61"/>
      <c r="AI62" s="55"/>
      <c r="AJ62" s="2"/>
    </row>
    <row r="63" spans="1:36" ht="20.399999999999999">
      <c r="A63" s="52" t="s">
        <v>15</v>
      </c>
      <c r="B63" s="73" t="s">
        <v>1</v>
      </c>
      <c r="C63" s="70">
        <f>C68+C64</f>
        <v>2845.46</v>
      </c>
      <c r="D63" s="70">
        <f>D64+D68</f>
        <v>497</v>
      </c>
      <c r="E63" s="70"/>
      <c r="F63" s="70"/>
      <c r="G63" s="70"/>
      <c r="H63" s="70"/>
      <c r="I63" s="70"/>
      <c r="J63" s="70"/>
      <c r="K63" s="70">
        <f>K64+K68</f>
        <v>0</v>
      </c>
      <c r="L63" s="70"/>
      <c r="M63" s="70"/>
      <c r="N63" s="70"/>
      <c r="O63" s="70">
        <f>O64+O68</f>
        <v>497</v>
      </c>
      <c r="P63" s="70">
        <f>P64+P68</f>
        <v>2330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>
        <f>AA64+AA68</f>
        <v>850</v>
      </c>
      <c r="AB63" s="70">
        <f>AB64+AB68</f>
        <v>1480</v>
      </c>
      <c r="AC63" s="70"/>
      <c r="AD63" s="70"/>
      <c r="AE63" s="70">
        <f>AE68+AE64</f>
        <v>18.46</v>
      </c>
      <c r="AF63" s="61"/>
      <c r="AG63" s="61"/>
      <c r="AH63" s="61"/>
      <c r="AI63" s="62">
        <f>ROUND(K64*$K$121+$K$122*(AA64+W64)+$K$123*AB64+O68*$K$116+$K$117*AA68+$K$118*AB68+$K$119*AE68,2)</f>
        <v>1402.54</v>
      </c>
      <c r="AJ63" s="5"/>
    </row>
    <row r="64" spans="1:36" ht="30.6">
      <c r="A64" s="48">
        <v>1</v>
      </c>
      <c r="B64" s="49" t="s">
        <v>45</v>
      </c>
      <c r="C64" s="67">
        <f>P64+D64+AE64</f>
        <v>445</v>
      </c>
      <c r="D64" s="66">
        <v>0</v>
      </c>
      <c r="E64" s="66"/>
      <c r="F64" s="66"/>
      <c r="G64" s="66"/>
      <c r="H64" s="66"/>
      <c r="I64" s="66"/>
      <c r="J64" s="66"/>
      <c r="K64" s="66">
        <v>0</v>
      </c>
      <c r="L64" s="66"/>
      <c r="M64" s="66"/>
      <c r="N64" s="66"/>
      <c r="O64" s="66">
        <v>0</v>
      </c>
      <c r="P64" s="66">
        <f>AA64+AB64</f>
        <v>445</v>
      </c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>
        <f>AA65+AA66+AA67</f>
        <v>60</v>
      </c>
      <c r="AB64" s="66">
        <f>AB65+AB66+AB67</f>
        <v>385</v>
      </c>
      <c r="AC64" s="66"/>
      <c r="AD64" s="66"/>
      <c r="AE64" s="66">
        <f>AE65+AE66+AE67</f>
        <v>0</v>
      </c>
      <c r="AF64" s="61"/>
      <c r="AG64" s="61"/>
      <c r="AH64" s="61"/>
      <c r="AI64" s="55"/>
      <c r="AJ64" s="2"/>
    </row>
    <row r="65" spans="1:36">
      <c r="A65" s="52"/>
      <c r="B65" s="53" t="s">
        <v>41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1"/>
      <c r="AG65" s="61"/>
      <c r="AH65" s="61"/>
      <c r="AI65" s="55"/>
      <c r="AJ65" s="2"/>
    </row>
    <row r="66" spans="1:36">
      <c r="A66" s="52"/>
      <c r="B66" s="53" t="s">
        <v>42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>
        <v>60</v>
      </c>
      <c r="AB66" s="66">
        <v>385</v>
      </c>
      <c r="AC66" s="66"/>
      <c r="AD66" s="66"/>
      <c r="AE66" s="66"/>
      <c r="AF66" s="61"/>
      <c r="AG66" s="61"/>
      <c r="AH66" s="61"/>
      <c r="AI66" s="55"/>
      <c r="AJ66" s="2"/>
    </row>
    <row r="67" spans="1:36">
      <c r="A67" s="52"/>
      <c r="B67" s="53" t="s">
        <v>43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74">
        <f>SUM(AF68:AF89)</f>
        <v>0</v>
      </c>
      <c r="AG67" s="74">
        <f>SUM(AG68:AG89)</f>
        <v>0</v>
      </c>
      <c r="AH67" s="74">
        <f>SUM(AH68:AH89)</f>
        <v>0</v>
      </c>
      <c r="AI67" s="62"/>
      <c r="AJ67" s="2"/>
    </row>
    <row r="68" spans="1:36" ht="20.399999999999999">
      <c r="A68" s="48">
        <v>2</v>
      </c>
      <c r="B68" s="49" t="s">
        <v>46</v>
      </c>
      <c r="C68" s="67">
        <f>P68+D68+AE68</f>
        <v>2400.46</v>
      </c>
      <c r="D68" s="67">
        <f>D69+D70+D71</f>
        <v>497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>
        <f>O69+O70+O71</f>
        <v>497</v>
      </c>
      <c r="P68" s="67">
        <f>AA68+AB68</f>
        <v>1885</v>
      </c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>
        <f>AA70+AA69+AA71</f>
        <v>790</v>
      </c>
      <c r="AB68" s="67">
        <f>AB70+AB69+AB71</f>
        <v>1095</v>
      </c>
      <c r="AC68" s="67"/>
      <c r="AD68" s="67"/>
      <c r="AE68" s="67">
        <f>AE69+AE71+AE70</f>
        <v>18.46</v>
      </c>
      <c r="AF68" s="75"/>
      <c r="AG68" s="75"/>
      <c r="AH68" s="75"/>
      <c r="AI68" s="62"/>
      <c r="AJ68" s="1"/>
    </row>
    <row r="69" spans="1:36">
      <c r="A69" s="57"/>
      <c r="B69" s="53" t="s">
        <v>41</v>
      </c>
      <c r="C69" s="66"/>
      <c r="D69" s="66">
        <f>O69</f>
        <v>227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>
        <v>227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1"/>
      <c r="AG69" s="61"/>
      <c r="AH69" s="61"/>
      <c r="AI69" s="55"/>
      <c r="AJ69" s="2"/>
    </row>
    <row r="70" spans="1:36">
      <c r="A70" s="57"/>
      <c r="B70" s="53" t="s">
        <v>42</v>
      </c>
      <c r="C70" s="66"/>
      <c r="D70" s="66">
        <f t="shared" ref="D70:D71" si="25">O70</f>
        <v>170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>
        <v>170</v>
      </c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>
        <v>790</v>
      </c>
      <c r="AB70" s="76">
        <v>1095</v>
      </c>
      <c r="AC70" s="66"/>
      <c r="AD70" s="66"/>
      <c r="AE70" s="66">
        <v>18.46</v>
      </c>
      <c r="AF70" s="61"/>
      <c r="AG70" s="61"/>
      <c r="AH70" s="61"/>
      <c r="AI70" s="55"/>
      <c r="AJ70" s="2"/>
    </row>
    <row r="71" spans="1:36">
      <c r="A71" s="57"/>
      <c r="B71" s="53" t="s">
        <v>43</v>
      </c>
      <c r="C71" s="66"/>
      <c r="D71" s="66">
        <f t="shared" si="25"/>
        <v>100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>
        <v>100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1"/>
      <c r="AG71" s="61"/>
      <c r="AH71" s="61"/>
      <c r="AI71" s="55"/>
      <c r="AJ71" s="2"/>
    </row>
    <row r="72" spans="1:36">
      <c r="A72" s="52" t="s">
        <v>10</v>
      </c>
      <c r="B72" s="69" t="s">
        <v>11</v>
      </c>
      <c r="C72" s="70">
        <f>C77+C73</f>
        <v>40818.899999999994</v>
      </c>
      <c r="D72" s="70">
        <f>D73+D77</f>
        <v>21810.400000000001</v>
      </c>
      <c r="E72" s="70"/>
      <c r="F72" s="70"/>
      <c r="G72" s="70"/>
      <c r="H72" s="70"/>
      <c r="I72" s="70"/>
      <c r="J72" s="70"/>
      <c r="K72" s="70">
        <f>K73+K77</f>
        <v>0</v>
      </c>
      <c r="L72" s="70"/>
      <c r="M72" s="70"/>
      <c r="N72" s="70"/>
      <c r="O72" s="70">
        <f>O73+O77</f>
        <v>21810.400000000001</v>
      </c>
      <c r="P72" s="70">
        <f>P73+P77</f>
        <v>18947.3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>
        <f>AA73+AA77</f>
        <v>6265.9</v>
      </c>
      <c r="AB72" s="70">
        <f>AB73+AB77</f>
        <v>12681.4</v>
      </c>
      <c r="AC72" s="70"/>
      <c r="AD72" s="70"/>
      <c r="AE72" s="70">
        <f>AE77+AE73</f>
        <v>61.2</v>
      </c>
      <c r="AF72" s="75"/>
      <c r="AG72" s="75"/>
      <c r="AH72" s="75"/>
      <c r="AI72" s="62">
        <f>ROUND(K73*$K$121+$K$122*(AA73+W73)+$K$123*AB73+O77*$K$116+$K$117*AA77+$K$118*AB77+$K$119*AE77,2)</f>
        <v>19837.580000000002</v>
      </c>
      <c r="AJ72" s="24"/>
    </row>
    <row r="73" spans="1:36" ht="30.6">
      <c r="A73" s="48">
        <v>1</v>
      </c>
      <c r="B73" s="49" t="s">
        <v>45</v>
      </c>
      <c r="C73" s="66">
        <f>P73+D73+AE73</f>
        <v>0</v>
      </c>
      <c r="D73" s="66">
        <v>0</v>
      </c>
      <c r="E73" s="66"/>
      <c r="F73" s="66"/>
      <c r="G73" s="66"/>
      <c r="H73" s="66"/>
      <c r="I73" s="66"/>
      <c r="J73" s="66"/>
      <c r="K73" s="66">
        <v>0</v>
      </c>
      <c r="L73" s="66"/>
      <c r="M73" s="66"/>
      <c r="N73" s="66"/>
      <c r="O73" s="66">
        <v>0</v>
      </c>
      <c r="P73" s="66">
        <f>AA73+AB73</f>
        <v>0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>
        <v>0</v>
      </c>
      <c r="AB73" s="66">
        <v>0</v>
      </c>
      <c r="AC73" s="66"/>
      <c r="AD73" s="66"/>
      <c r="AE73" s="66">
        <f>AE74+AE75+AE76</f>
        <v>0</v>
      </c>
      <c r="AF73" s="61"/>
      <c r="AG73" s="61"/>
      <c r="AH73" s="61"/>
      <c r="AI73" s="55"/>
      <c r="AJ73" s="2"/>
    </row>
    <row r="74" spans="1:36">
      <c r="A74" s="52"/>
      <c r="B74" s="53" t="s">
        <v>41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1"/>
      <c r="AG74" s="61"/>
      <c r="AH74" s="61"/>
      <c r="AI74" s="55"/>
      <c r="AJ74" s="2"/>
    </row>
    <row r="75" spans="1:36">
      <c r="A75" s="52"/>
      <c r="B75" s="53" t="s">
        <v>42</v>
      </c>
      <c r="C75" s="66" t="s">
        <v>47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1"/>
      <c r="AG75" s="61"/>
      <c r="AH75" s="61"/>
      <c r="AI75" s="55"/>
      <c r="AJ75" s="2"/>
    </row>
    <row r="76" spans="1:36">
      <c r="A76" s="52"/>
      <c r="B76" s="53" t="s">
        <v>43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1"/>
      <c r="AG76" s="61"/>
      <c r="AH76" s="61"/>
      <c r="AI76" s="55"/>
      <c r="AJ76" s="2"/>
    </row>
    <row r="77" spans="1:36" ht="20.399999999999999">
      <c r="A77" s="48">
        <v>2</v>
      </c>
      <c r="B77" s="49" t="s">
        <v>46</v>
      </c>
      <c r="C77" s="67">
        <f>P77+D77+AE77</f>
        <v>40818.899999999994</v>
      </c>
      <c r="D77" s="67">
        <f>D78+D79+D80</f>
        <v>21810.400000000001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>
        <f>O78+O79+O80</f>
        <v>21810.400000000001</v>
      </c>
      <c r="P77" s="67">
        <f>AA77+AB77</f>
        <v>18947.3</v>
      </c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>
        <f>AA78+AA79+AA80</f>
        <v>6265.9</v>
      </c>
      <c r="AB77" s="67">
        <f>AB78+AB79+AB80</f>
        <v>12681.4</v>
      </c>
      <c r="AC77" s="67"/>
      <c r="AD77" s="67"/>
      <c r="AE77" s="67">
        <f>AE78+AE79+AE80</f>
        <v>61.2</v>
      </c>
      <c r="AF77" s="61"/>
      <c r="AG77" s="61"/>
      <c r="AH77" s="61"/>
      <c r="AI77" s="55"/>
      <c r="AJ77" s="2"/>
    </row>
    <row r="78" spans="1:36">
      <c r="A78" s="57"/>
      <c r="B78" s="53" t="s">
        <v>41</v>
      </c>
      <c r="C78" s="66"/>
      <c r="D78" s="66">
        <f>O78</f>
        <v>7510.4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>
        <v>7510.4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>
        <v>1664.8</v>
      </c>
      <c r="AB78" s="66"/>
      <c r="AC78" s="66"/>
      <c r="AD78" s="66"/>
      <c r="AE78" s="66"/>
      <c r="AF78" s="61"/>
      <c r="AG78" s="61"/>
      <c r="AH78" s="61"/>
      <c r="AI78" s="55"/>
      <c r="AJ78" s="2"/>
    </row>
    <row r="79" spans="1:36">
      <c r="A79" s="57"/>
      <c r="B79" s="53" t="s">
        <v>42</v>
      </c>
      <c r="C79" s="66"/>
      <c r="D79" s="66">
        <f t="shared" ref="D79:D80" si="26">O79</f>
        <v>7200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>
        <v>7200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>
        <v>2301.1</v>
      </c>
      <c r="AB79" s="66">
        <v>12681.4</v>
      </c>
      <c r="AC79" s="66"/>
      <c r="AD79" s="66"/>
      <c r="AE79" s="66">
        <v>61.2</v>
      </c>
      <c r="AF79" s="61"/>
      <c r="AG79" s="61"/>
      <c r="AH79" s="61"/>
      <c r="AI79" s="55"/>
      <c r="AJ79" s="2"/>
    </row>
    <row r="80" spans="1:36">
      <c r="A80" s="57"/>
      <c r="B80" s="53" t="s">
        <v>43</v>
      </c>
      <c r="C80" s="66"/>
      <c r="D80" s="66">
        <f t="shared" si="26"/>
        <v>7100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>
        <v>7100</v>
      </c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>
        <v>2300</v>
      </c>
      <c r="AB80" s="66"/>
      <c r="AC80" s="66"/>
      <c r="AD80" s="66"/>
      <c r="AE80" s="66"/>
      <c r="AF80" s="61"/>
      <c r="AG80" s="61"/>
      <c r="AH80" s="61"/>
      <c r="AI80" s="55"/>
      <c r="AJ80" s="2"/>
    </row>
    <row r="81" spans="1:36">
      <c r="A81" s="52" t="s">
        <v>12</v>
      </c>
      <c r="B81" s="69" t="s">
        <v>13</v>
      </c>
      <c r="C81" s="70">
        <f>C82+C86</f>
        <v>32192.199999999997</v>
      </c>
      <c r="D81" s="70">
        <f>D82+D86</f>
        <v>19745.199999999997</v>
      </c>
      <c r="E81" s="70"/>
      <c r="F81" s="70"/>
      <c r="G81" s="70"/>
      <c r="H81" s="70"/>
      <c r="I81" s="70"/>
      <c r="J81" s="70"/>
      <c r="K81" s="70">
        <f>K82</f>
        <v>1240</v>
      </c>
      <c r="L81" s="70"/>
      <c r="M81" s="70"/>
      <c r="N81" s="70"/>
      <c r="O81" s="70">
        <f>O82+O86</f>
        <v>18505.199999999997</v>
      </c>
      <c r="P81" s="70">
        <f>P82+P86</f>
        <v>11959</v>
      </c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>
        <f>AA82+AA86</f>
        <v>4397</v>
      </c>
      <c r="AB81" s="70">
        <f>AB82+AB86</f>
        <v>7562</v>
      </c>
      <c r="AC81" s="70"/>
      <c r="AD81" s="70"/>
      <c r="AE81" s="70">
        <f>AE82+AE86</f>
        <v>488</v>
      </c>
      <c r="AF81" s="61"/>
      <c r="AG81" s="61"/>
      <c r="AH81" s="61"/>
      <c r="AI81" s="62">
        <f>ROUND(K82*$K$121+$K$122*(AA82+W82)+$K$123*AB82+O86*$K$116+$K$117*AA86+$K$118*AB86+$K$119*AE86,2)</f>
        <v>15748.6</v>
      </c>
      <c r="AJ81" s="5"/>
    </row>
    <row r="82" spans="1:36" ht="30.6">
      <c r="A82" s="48">
        <v>1</v>
      </c>
      <c r="B82" s="49" t="s">
        <v>45</v>
      </c>
      <c r="C82" s="67">
        <f>P82+D82+AE82</f>
        <v>1240</v>
      </c>
      <c r="D82" s="67">
        <f>D83+D84+D85</f>
        <v>1240</v>
      </c>
      <c r="E82" s="67"/>
      <c r="F82" s="67"/>
      <c r="G82" s="67"/>
      <c r="H82" s="67"/>
      <c r="I82" s="67"/>
      <c r="J82" s="67"/>
      <c r="K82" s="67">
        <f>K83+K84+K85</f>
        <v>1240</v>
      </c>
      <c r="L82" s="67"/>
      <c r="M82" s="67"/>
      <c r="N82" s="67"/>
      <c r="O82" s="67">
        <f>O83+O84+O85</f>
        <v>0</v>
      </c>
      <c r="P82" s="67">
        <f>AA82+AB82</f>
        <v>0</v>
      </c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>
        <f>AA83+AA84+AA85</f>
        <v>0</v>
      </c>
      <c r="AB82" s="67">
        <f>AB83+AB84+AB85</f>
        <v>0</v>
      </c>
      <c r="AC82" s="67"/>
      <c r="AD82" s="67"/>
      <c r="AE82" s="67">
        <f>AE83+AE84+AE85</f>
        <v>0</v>
      </c>
      <c r="AF82" s="61"/>
      <c r="AG82" s="61"/>
      <c r="AH82" s="61"/>
      <c r="AI82" s="77"/>
      <c r="AJ82" s="1"/>
    </row>
    <row r="83" spans="1:36">
      <c r="A83" s="52"/>
      <c r="B83" s="53" t="s">
        <v>41</v>
      </c>
      <c r="C83" s="66"/>
      <c r="D83" s="66">
        <f>K83</f>
        <v>1240</v>
      </c>
      <c r="E83" s="66"/>
      <c r="F83" s="66"/>
      <c r="G83" s="66"/>
      <c r="H83" s="66"/>
      <c r="I83" s="66"/>
      <c r="J83" s="66"/>
      <c r="K83" s="66">
        <v>1240</v>
      </c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1"/>
      <c r="AG83" s="61"/>
      <c r="AH83" s="61"/>
      <c r="AI83" s="55"/>
      <c r="AJ83" s="2"/>
    </row>
    <row r="84" spans="1:36">
      <c r="A84" s="52"/>
      <c r="B84" s="53" t="s">
        <v>42</v>
      </c>
      <c r="C84" s="66"/>
      <c r="D84" s="66">
        <f t="shared" ref="D84:D85" si="27">K84</f>
        <v>0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1"/>
      <c r="AG84" s="61"/>
      <c r="AH84" s="61"/>
      <c r="AI84" s="55"/>
      <c r="AJ84" s="2"/>
    </row>
    <row r="85" spans="1:36">
      <c r="A85" s="52"/>
      <c r="B85" s="53" t="s">
        <v>43</v>
      </c>
      <c r="C85" s="66"/>
      <c r="D85" s="66">
        <f t="shared" si="27"/>
        <v>0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1"/>
      <c r="AG85" s="61"/>
      <c r="AH85" s="61"/>
      <c r="AI85" s="55"/>
      <c r="AJ85" s="2"/>
    </row>
    <row r="86" spans="1:36" ht="20.399999999999999">
      <c r="A86" s="48">
        <v>2</v>
      </c>
      <c r="B86" s="49" t="s">
        <v>46</v>
      </c>
      <c r="C86" s="67">
        <f>P86+D86+AE86</f>
        <v>30952.199999999997</v>
      </c>
      <c r="D86" s="67">
        <f>D87+D88+D89</f>
        <v>18505.199999999997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>
        <f>O87+O88+O89</f>
        <v>18505.199999999997</v>
      </c>
      <c r="P86" s="67">
        <f>AA86+AB86</f>
        <v>11959</v>
      </c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>
        <f>AA87+AA88+AA89</f>
        <v>4397</v>
      </c>
      <c r="AB86" s="67">
        <f>AB87+AB88+AB89</f>
        <v>7562</v>
      </c>
      <c r="AC86" s="67"/>
      <c r="AD86" s="67"/>
      <c r="AE86" s="67">
        <f>AE87+AE88+AE89</f>
        <v>488</v>
      </c>
      <c r="AF86" s="61"/>
      <c r="AG86" s="61"/>
      <c r="AH86" s="61"/>
      <c r="AI86" s="55"/>
      <c r="AJ86" s="1"/>
    </row>
    <row r="87" spans="1:36">
      <c r="A87" s="57"/>
      <c r="B87" s="53" t="s">
        <v>41</v>
      </c>
      <c r="C87" s="66"/>
      <c r="D87" s="66">
        <f>O87</f>
        <v>6508.4</v>
      </c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>
        <v>6508.4</v>
      </c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1"/>
      <c r="AG87" s="61"/>
      <c r="AH87" s="61"/>
      <c r="AI87" s="55"/>
      <c r="AJ87" s="2"/>
    </row>
    <row r="88" spans="1:36">
      <c r="A88" s="57"/>
      <c r="B88" s="53" t="s">
        <v>42</v>
      </c>
      <c r="C88" s="66"/>
      <c r="D88" s="66">
        <f t="shared" ref="D88:D89" si="28">O88</f>
        <v>6301.2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>
        <v>6301.2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>
        <v>4397</v>
      </c>
      <c r="AB88" s="66">
        <v>7562</v>
      </c>
      <c r="AC88" s="66"/>
      <c r="AD88" s="66"/>
      <c r="AE88" s="66">
        <v>488</v>
      </c>
      <c r="AF88" s="61"/>
      <c r="AG88" s="61"/>
      <c r="AH88" s="61"/>
      <c r="AI88" s="55"/>
      <c r="AJ88" s="2"/>
    </row>
    <row r="89" spans="1:36">
      <c r="A89" s="78"/>
      <c r="B89" s="79" t="s">
        <v>43</v>
      </c>
      <c r="C89" s="80"/>
      <c r="D89" s="81">
        <f t="shared" si="28"/>
        <v>5695.6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>
        <v>5695.6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2"/>
      <c r="AG89" s="82"/>
      <c r="AH89" s="82"/>
      <c r="AI89" s="83"/>
      <c r="AJ89" s="2"/>
    </row>
    <row r="90" spans="1:36">
      <c r="A90" s="13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6"/>
      <c r="AG90" s="16"/>
      <c r="AH90" s="16"/>
      <c r="AI90" s="16"/>
      <c r="AJ90" s="2"/>
    </row>
    <row r="91" spans="1:36">
      <c r="A91" s="1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2"/>
    </row>
    <row r="92" spans="1:36">
      <c r="A92" s="10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"/>
    </row>
    <row r="93" spans="1:36">
      <c r="A93" s="1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"/>
    </row>
    <row r="94" spans="1:36">
      <c r="A94" s="1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"/>
    </row>
    <row r="95" spans="1:36">
      <c r="A95" s="1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"/>
    </row>
    <row r="96" spans="1:36">
      <c r="A96" s="1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"/>
    </row>
    <row r="97" spans="1:36">
      <c r="A97" s="1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2"/>
    </row>
    <row r="98" spans="1:36">
      <c r="A98" s="1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2"/>
    </row>
    <row r="99" spans="1:36">
      <c r="A99" s="1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2"/>
    </row>
    <row r="100" spans="1:36">
      <c r="A100" s="1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2"/>
    </row>
    <row r="101" spans="1:36" ht="16.8">
      <c r="A101" s="10"/>
      <c r="B101" s="17" t="str">
        <f t="shared" ref="B101" si="29">B124&amp;TEXT(C124,"###.### ")&amp;D124</f>
        <v xml:space="preserve"> 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2"/>
    </row>
    <row r="102" spans="1:36">
      <c r="A102" s="10"/>
      <c r="B102" s="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2"/>
      <c r="AI102" s="2"/>
      <c r="AJ102" s="2"/>
    </row>
    <row r="103" spans="1:36">
      <c r="A103" s="10"/>
      <c r="B103" s="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2"/>
      <c r="AI103" s="2"/>
      <c r="AJ103" s="2"/>
    </row>
    <row r="104" spans="1:36">
      <c r="A104" s="10"/>
      <c r="B104" s="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2"/>
      <c r="AI104" s="2"/>
      <c r="AJ104" s="2"/>
    </row>
    <row r="105" spans="1:36">
      <c r="A105" s="10"/>
      <c r="B105" s="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2"/>
      <c r="AI105" s="2"/>
      <c r="AJ105" s="2"/>
    </row>
    <row r="106" spans="1:36">
      <c r="A106" s="10"/>
      <c r="B106" s="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2"/>
      <c r="AI106" s="2"/>
      <c r="AJ106" s="2"/>
    </row>
    <row r="107" spans="1:36">
      <c r="A107" s="10"/>
      <c r="B107" s="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2"/>
      <c r="AI107" s="2"/>
      <c r="AJ107" s="2"/>
    </row>
    <row r="108" spans="1:36">
      <c r="A108" s="10"/>
      <c r="B108" s="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2"/>
      <c r="AI108" s="2"/>
      <c r="AJ108" s="2"/>
    </row>
    <row r="109" spans="1:36">
      <c r="A109" s="10"/>
      <c r="B109" s="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2"/>
      <c r="AI109" s="2"/>
      <c r="AJ109" s="2"/>
    </row>
    <row r="110" spans="1:36">
      <c r="A110" s="10"/>
      <c r="B110" s="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"/>
      <c r="AI110" s="2"/>
      <c r="AJ110" s="2"/>
    </row>
    <row r="111" spans="1:36">
      <c r="A111" s="10"/>
      <c r="B111" s="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2"/>
      <c r="AI111" s="2"/>
      <c r="AJ111" s="2"/>
    </row>
    <row r="112" spans="1:36">
      <c r="A112" s="10"/>
      <c r="B112" s="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2"/>
      <c r="AI112" s="2"/>
      <c r="AJ112" s="2"/>
    </row>
    <row r="113" spans="1:36">
      <c r="A113" s="10"/>
      <c r="B113" s="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2"/>
      <c r="AI113" s="2"/>
      <c r="AJ113" s="2"/>
    </row>
    <row r="114" spans="1:36">
      <c r="A114" s="10"/>
      <c r="B114" s="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2"/>
      <c r="AI114" s="2"/>
      <c r="AJ114" s="2"/>
    </row>
    <row r="115" spans="1:36">
      <c r="A115" s="10"/>
      <c r="B115" s="2" t="s">
        <v>48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2"/>
      <c r="AI115" s="2"/>
      <c r="AJ115" s="2"/>
    </row>
    <row r="116" spans="1:36">
      <c r="A116" s="10"/>
      <c r="B116" s="19" t="s">
        <v>49</v>
      </c>
      <c r="C116" s="20">
        <v>495017</v>
      </c>
      <c r="D116" s="11" t="s">
        <v>50</v>
      </c>
      <c r="E116" s="11"/>
      <c r="F116" s="11"/>
      <c r="G116" s="11"/>
      <c r="H116" s="11"/>
      <c r="I116" s="11"/>
      <c r="J116" s="11"/>
      <c r="K116" s="21">
        <f>C116/1000000</f>
        <v>0.49501699999999998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2"/>
      <c r="AI116" s="2"/>
      <c r="AJ116" s="2"/>
    </row>
    <row r="117" spans="1:36">
      <c r="A117" s="10"/>
      <c r="B117" s="19" t="s">
        <v>51</v>
      </c>
      <c r="C117" s="20">
        <v>459402</v>
      </c>
      <c r="D117" s="11" t="s">
        <v>50</v>
      </c>
      <c r="E117" s="11"/>
      <c r="F117" s="11"/>
      <c r="G117" s="11"/>
      <c r="H117" s="11"/>
      <c r="I117" s="11"/>
      <c r="J117" s="11"/>
      <c r="K117" s="21">
        <f t="shared" ref="K117:K123" si="30">C117/1000000</f>
        <v>0.45940199999999998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2"/>
      <c r="AI117" s="2"/>
      <c r="AJ117" s="2"/>
    </row>
    <row r="118" spans="1:36">
      <c r="A118" s="10"/>
      <c r="B118" s="19" t="s">
        <v>52</v>
      </c>
      <c r="C118" s="20">
        <v>483145</v>
      </c>
      <c r="D118" s="11" t="s">
        <v>50</v>
      </c>
      <c r="E118" s="11"/>
      <c r="F118" s="11"/>
      <c r="G118" s="11"/>
      <c r="H118" s="11"/>
      <c r="I118" s="11"/>
      <c r="J118" s="11"/>
      <c r="K118" s="21">
        <f t="shared" si="30"/>
        <v>0.48314499999999999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2"/>
      <c r="AI118" s="2"/>
      <c r="AJ118" s="2"/>
    </row>
    <row r="119" spans="1:36">
      <c r="A119" s="10"/>
      <c r="B119" s="19" t="s">
        <v>53</v>
      </c>
      <c r="C119" s="20">
        <v>580664</v>
      </c>
      <c r="D119" s="11" t="s">
        <v>55</v>
      </c>
      <c r="E119" s="11"/>
      <c r="F119" s="11"/>
      <c r="G119" s="11"/>
      <c r="H119" s="11"/>
      <c r="I119" s="11"/>
      <c r="J119" s="11"/>
      <c r="K119" s="21">
        <f t="shared" si="30"/>
        <v>0.58066399999999996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2"/>
      <c r="AI119" s="2"/>
      <c r="AJ119" s="2"/>
    </row>
    <row r="120" spans="1:36">
      <c r="A120" s="10"/>
      <c r="B120" s="19" t="s">
        <v>54</v>
      </c>
      <c r="C120" s="11"/>
      <c r="D120" s="11"/>
      <c r="E120" s="11"/>
      <c r="F120" s="11"/>
      <c r="G120" s="11"/>
      <c r="H120" s="11"/>
      <c r="I120" s="11"/>
      <c r="J120" s="11"/>
      <c r="K120" s="2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2"/>
      <c r="AI120" s="2"/>
      <c r="AJ120" s="2"/>
    </row>
    <row r="121" spans="1:36">
      <c r="A121" s="10"/>
      <c r="B121" s="19" t="s">
        <v>49</v>
      </c>
      <c r="C121" s="20">
        <v>509121</v>
      </c>
      <c r="D121" s="11" t="s">
        <v>50</v>
      </c>
      <c r="E121" s="11"/>
      <c r="F121" s="11"/>
      <c r="G121" s="11"/>
      <c r="H121" s="11"/>
      <c r="I121" s="11"/>
      <c r="J121" s="11"/>
      <c r="K121" s="21">
        <f t="shared" si="30"/>
        <v>0.50912100000000005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2"/>
      <c r="AI121" s="2"/>
      <c r="AJ121" s="2"/>
    </row>
    <row r="122" spans="1:36">
      <c r="A122" s="10"/>
      <c r="B122" s="19" t="s">
        <v>51</v>
      </c>
      <c r="C122" s="20">
        <v>505858</v>
      </c>
      <c r="D122" s="11" t="s">
        <v>50</v>
      </c>
      <c r="E122" s="11"/>
      <c r="F122" s="11"/>
      <c r="G122" s="11"/>
      <c r="H122" s="11"/>
      <c r="I122" s="11"/>
      <c r="J122" s="11"/>
      <c r="K122" s="21">
        <f t="shared" si="30"/>
        <v>0.50585800000000003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2"/>
      <c r="AI122" s="2"/>
      <c r="AJ122" s="2"/>
    </row>
    <row r="123" spans="1:36">
      <c r="A123" s="10"/>
      <c r="B123" s="19" t="s">
        <v>52</v>
      </c>
      <c r="C123" s="20">
        <v>580441</v>
      </c>
      <c r="D123" s="11" t="s">
        <v>50</v>
      </c>
      <c r="E123" s="11"/>
      <c r="F123" s="11"/>
      <c r="G123" s="11"/>
      <c r="H123" s="11"/>
      <c r="I123" s="11"/>
      <c r="J123" s="11"/>
      <c r="K123" s="21">
        <f t="shared" si="30"/>
        <v>0.58044099999999998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2"/>
      <c r="AI123" s="2"/>
      <c r="AJ123" s="2"/>
    </row>
    <row r="124" spans="1:36">
      <c r="A124" s="10"/>
      <c r="B124" s="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2"/>
      <c r="AI124" s="2"/>
      <c r="AJ124" s="2"/>
    </row>
    <row r="125" spans="1:36">
      <c r="A125" s="10"/>
      <c r="B125" s="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2"/>
      <c r="AI125" s="2"/>
      <c r="AJ125" s="2"/>
    </row>
    <row r="126" spans="1:36">
      <c r="A126" s="10"/>
      <c r="B126" s="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2"/>
      <c r="AI126" s="2"/>
      <c r="AJ126" s="2"/>
    </row>
    <row r="127" spans="1:36">
      <c r="A127" s="10"/>
      <c r="B127" s="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2"/>
      <c r="AI127" s="2"/>
      <c r="AJ127" s="2"/>
    </row>
    <row r="128" spans="1:36">
      <c r="A128" s="10"/>
      <c r="B128" s="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2"/>
      <c r="AI128" s="2"/>
      <c r="AJ128" s="2"/>
    </row>
    <row r="129" spans="1:36">
      <c r="A129" s="10"/>
      <c r="B129" s="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2"/>
      <c r="AI129" s="2"/>
      <c r="AJ129" s="2"/>
    </row>
    <row r="130" spans="1:36">
      <c r="A130" s="10"/>
      <c r="B130" s="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2"/>
      <c r="AI130" s="2"/>
      <c r="AJ130" s="2"/>
    </row>
    <row r="131" spans="1:36">
      <c r="A131" s="10"/>
      <c r="B131" s="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2"/>
      <c r="AI131" s="2"/>
      <c r="AJ131" s="2"/>
    </row>
    <row r="132" spans="1:36">
      <c r="A132" s="10"/>
      <c r="B132" s="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2"/>
      <c r="AI132" s="2"/>
      <c r="AJ132" s="2"/>
    </row>
    <row r="133" spans="1:36">
      <c r="A133" s="10"/>
      <c r="B133" s="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2"/>
      <c r="AI133" s="2"/>
      <c r="AJ133" s="2"/>
    </row>
    <row r="134" spans="1:36">
      <c r="A134" s="10"/>
      <c r="B134" s="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2"/>
      <c r="AI134" s="2"/>
      <c r="AJ134" s="2"/>
    </row>
    <row r="135" spans="1:36">
      <c r="A135" s="10"/>
      <c r="B135" s="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2"/>
      <c r="AI135" s="2"/>
      <c r="AJ135" s="2"/>
    </row>
    <row r="136" spans="1:36">
      <c r="A136" s="10"/>
      <c r="B136" s="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2"/>
      <c r="AI136" s="2"/>
      <c r="AJ136" s="2"/>
    </row>
    <row r="137" spans="1:36">
      <c r="A137" s="10"/>
      <c r="B137" s="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2"/>
      <c r="AI137" s="2"/>
      <c r="AJ137" s="2"/>
    </row>
    <row r="138" spans="1:36">
      <c r="A138" s="10"/>
      <c r="B138" s="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2"/>
      <c r="AI138" s="2"/>
      <c r="AJ138" s="2"/>
    </row>
    <row r="139" spans="1:36">
      <c r="A139" s="10"/>
      <c r="B139" s="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2"/>
      <c r="AI139" s="2"/>
      <c r="AJ139" s="2"/>
    </row>
    <row r="140" spans="1:36">
      <c r="A140" s="10"/>
      <c r="B140" s="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2"/>
      <c r="AI140" s="2"/>
      <c r="AJ140" s="2"/>
    </row>
    <row r="141" spans="1:36">
      <c r="A141" s="10"/>
      <c r="B141" s="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2"/>
      <c r="AI141" s="2"/>
      <c r="AJ141" s="2"/>
    </row>
    <row r="142" spans="1:36">
      <c r="A142" s="10"/>
      <c r="B142" s="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2"/>
      <c r="AI142" s="2"/>
      <c r="AJ142" s="2"/>
    </row>
    <row r="143" spans="1:36">
      <c r="A143" s="10"/>
      <c r="B143" s="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2"/>
      <c r="AI143" s="2"/>
      <c r="AJ143" s="2"/>
    </row>
    <row r="144" spans="1:36">
      <c r="A144" s="10"/>
      <c r="B144" s="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2"/>
      <c r="AI144" s="2"/>
      <c r="AJ144" s="2"/>
    </row>
    <row r="145" spans="1:36">
      <c r="A145" s="10"/>
      <c r="B145" s="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2"/>
      <c r="AI145" s="2"/>
      <c r="AJ145" s="2"/>
    </row>
    <row r="146" spans="1:36">
      <c r="A146" s="10"/>
      <c r="B146" s="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2"/>
      <c r="AI146" s="2"/>
      <c r="AJ146" s="2"/>
    </row>
    <row r="147" spans="1:36">
      <c r="A147" s="10"/>
      <c r="B147" s="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2"/>
      <c r="AI147" s="2"/>
      <c r="AJ147" s="2"/>
    </row>
    <row r="148" spans="1:36">
      <c r="A148" s="10"/>
      <c r="B148" s="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2"/>
      <c r="AI148" s="2"/>
      <c r="AJ148" s="2"/>
    </row>
    <row r="149" spans="1:36">
      <c r="A149" s="10"/>
      <c r="B149" s="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2"/>
      <c r="AI149" s="2"/>
      <c r="AJ149" s="2"/>
    </row>
    <row r="150" spans="1:36">
      <c r="A150" s="10"/>
      <c r="B150" s="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2"/>
      <c r="AI150" s="2"/>
      <c r="AJ150" s="2"/>
    </row>
    <row r="151" spans="1:36">
      <c r="A151" s="10"/>
      <c r="B151" s="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2"/>
      <c r="AI151" s="2"/>
      <c r="AJ151" s="2"/>
    </row>
    <row r="152" spans="1:36">
      <c r="A152" s="10"/>
      <c r="B152" s="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2"/>
      <c r="AI152" s="2"/>
      <c r="AJ152" s="2"/>
    </row>
    <row r="153" spans="1:36">
      <c r="A153" s="10"/>
      <c r="B153" s="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2"/>
      <c r="AI153" s="2"/>
      <c r="AJ153" s="2"/>
    </row>
    <row r="154" spans="1:36">
      <c r="A154" s="10"/>
      <c r="B154" s="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2"/>
      <c r="AI154" s="2"/>
      <c r="AJ154" s="2"/>
    </row>
    <row r="155" spans="1:36">
      <c r="A155" s="10"/>
      <c r="B155" s="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2"/>
      <c r="AI155" s="2"/>
      <c r="AJ155" s="2"/>
    </row>
    <row r="156" spans="1:36">
      <c r="A156" s="10"/>
      <c r="B156" s="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2"/>
      <c r="AI156" s="2"/>
      <c r="AJ156" s="2"/>
    </row>
    <row r="157" spans="1:36">
      <c r="A157" s="10"/>
      <c r="B157" s="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2"/>
      <c r="AI157" s="2"/>
      <c r="AJ157" s="2"/>
    </row>
    <row r="158" spans="1:36">
      <c r="A158" s="10"/>
      <c r="B158" s="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2"/>
      <c r="AI158" s="2"/>
      <c r="AJ158" s="2"/>
    </row>
    <row r="159" spans="1:36">
      <c r="A159" s="10"/>
      <c r="B159" s="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2"/>
      <c r="AI159" s="2"/>
      <c r="AJ159" s="2"/>
    </row>
    <row r="160" spans="1:36">
      <c r="A160" s="10"/>
      <c r="B160" s="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2"/>
      <c r="AI160" s="2"/>
      <c r="AJ160" s="2"/>
    </row>
    <row r="161" spans="1:36">
      <c r="A161" s="10"/>
      <c r="B161" s="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2"/>
      <c r="AI161" s="2"/>
      <c r="AJ161" s="2"/>
    </row>
    <row r="162" spans="1:36">
      <c r="A162" s="10"/>
      <c r="B162" s="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2"/>
      <c r="AI162" s="2"/>
      <c r="AJ162" s="2"/>
    </row>
    <row r="163" spans="1:36">
      <c r="A163" s="10"/>
      <c r="B163" s="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2"/>
      <c r="AI163" s="2"/>
      <c r="AJ163" s="2"/>
    </row>
    <row r="164" spans="1:36">
      <c r="A164" s="10"/>
      <c r="B164" s="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2"/>
      <c r="AI164" s="2"/>
      <c r="AJ164" s="2"/>
    </row>
    <row r="165" spans="1:36">
      <c r="A165" s="10"/>
      <c r="B165" s="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2"/>
      <c r="AI165" s="2"/>
      <c r="AJ165" s="2"/>
    </row>
    <row r="166" spans="1:36">
      <c r="A166" s="10"/>
      <c r="B166" s="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2"/>
      <c r="AI166" s="2"/>
      <c r="AJ166" s="2"/>
    </row>
    <row r="167" spans="1:36">
      <c r="A167" s="10"/>
      <c r="B167" s="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2"/>
      <c r="AI167" s="2"/>
      <c r="AJ167" s="2"/>
    </row>
    <row r="168" spans="1:36">
      <c r="A168" s="10"/>
      <c r="B168" s="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2"/>
      <c r="AI168" s="2"/>
      <c r="AJ168" s="2"/>
    </row>
    <row r="169" spans="1:36">
      <c r="A169" s="10"/>
      <c r="B169" s="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2"/>
      <c r="AI169" s="2"/>
      <c r="AJ169" s="2"/>
    </row>
    <row r="170" spans="1:36">
      <c r="A170" s="10"/>
      <c r="B170" s="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2"/>
      <c r="AI170" s="2"/>
      <c r="AJ170" s="2"/>
    </row>
    <row r="171" spans="1:36">
      <c r="A171" s="10"/>
      <c r="B171" s="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2"/>
      <c r="AI171" s="2"/>
      <c r="AJ171" s="2"/>
    </row>
    <row r="172" spans="1:36">
      <c r="A172" s="10"/>
      <c r="B172" s="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2"/>
      <c r="AI172" s="2"/>
      <c r="AJ172" s="2"/>
    </row>
    <row r="173" spans="1:36">
      <c r="A173" s="10"/>
      <c r="B173" s="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2"/>
      <c r="AI173" s="2"/>
      <c r="AJ173" s="2"/>
    </row>
    <row r="174" spans="1:36">
      <c r="A174" s="10"/>
      <c r="B174" s="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2"/>
      <c r="AI174" s="2"/>
      <c r="AJ174" s="2"/>
    </row>
    <row r="175" spans="1:36">
      <c r="A175" s="10"/>
      <c r="B175" s="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2"/>
      <c r="AI175" s="2"/>
      <c r="AJ175" s="2"/>
    </row>
    <row r="176" spans="1:36">
      <c r="A176" s="10"/>
      <c r="B176" s="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2"/>
      <c r="AI176" s="2"/>
      <c r="AJ176" s="2"/>
    </row>
    <row r="177" spans="1:36">
      <c r="A177" s="10"/>
      <c r="B177" s="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2"/>
      <c r="AI177" s="2"/>
      <c r="AJ177" s="2"/>
    </row>
    <row r="178" spans="1:36">
      <c r="A178" s="10"/>
      <c r="B178" s="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2"/>
      <c r="AI178" s="2"/>
      <c r="AJ178" s="2"/>
    </row>
    <row r="179" spans="1:36">
      <c r="A179" s="10"/>
      <c r="B179" s="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2"/>
      <c r="AI179" s="2"/>
      <c r="AJ179" s="2"/>
    </row>
    <row r="180" spans="1:36">
      <c r="A180" s="10"/>
      <c r="B180" s="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2"/>
      <c r="AI180" s="2"/>
      <c r="AJ180" s="2"/>
    </row>
    <row r="181" spans="1:36">
      <c r="A181" s="10"/>
      <c r="B181" s="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2"/>
      <c r="AI181" s="2"/>
      <c r="AJ181" s="2"/>
    </row>
    <row r="182" spans="1:36">
      <c r="A182" s="10"/>
      <c r="B182" s="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2"/>
      <c r="AI182" s="2"/>
      <c r="AJ182" s="2"/>
    </row>
    <row r="183" spans="1:36">
      <c r="A183" s="10"/>
      <c r="B183" s="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2"/>
      <c r="AI183" s="2"/>
      <c r="AJ183" s="2"/>
    </row>
    <row r="184" spans="1:36">
      <c r="A184" s="10"/>
      <c r="B184" s="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2"/>
      <c r="AI184" s="2"/>
      <c r="AJ184" s="2"/>
    </row>
    <row r="185" spans="1:36">
      <c r="A185" s="10"/>
      <c r="B185" s="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2"/>
      <c r="AI185" s="2"/>
      <c r="AJ185" s="2"/>
    </row>
    <row r="186" spans="1:36">
      <c r="A186" s="10"/>
      <c r="B186" s="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2"/>
      <c r="AI186" s="2"/>
      <c r="AJ186" s="2"/>
    </row>
    <row r="187" spans="1:36">
      <c r="A187" s="10"/>
      <c r="B187" s="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2"/>
      <c r="AI187" s="2"/>
      <c r="AJ187" s="2"/>
    </row>
    <row r="188" spans="1:36">
      <c r="A188" s="10"/>
      <c r="B188" s="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2"/>
      <c r="AI188" s="2"/>
      <c r="AJ188" s="2"/>
    </row>
    <row r="189" spans="1:36">
      <c r="A189" s="10"/>
      <c r="B189" s="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2"/>
      <c r="AI189" s="2"/>
      <c r="AJ189" s="2"/>
    </row>
    <row r="190" spans="1:36">
      <c r="A190" s="10"/>
      <c r="B190" s="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2"/>
      <c r="AI190" s="2"/>
      <c r="AJ190" s="2"/>
    </row>
    <row r="191" spans="1:36">
      <c r="A191" s="10"/>
      <c r="B191" s="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2"/>
      <c r="AI191" s="2"/>
      <c r="AJ191" s="2"/>
    </row>
    <row r="192" spans="1:36">
      <c r="A192" s="10"/>
      <c r="B192" s="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2"/>
      <c r="AI192" s="2"/>
      <c r="AJ192" s="2"/>
    </row>
    <row r="193" spans="1:36">
      <c r="A193" s="10"/>
      <c r="B193" s="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2"/>
      <c r="AI193" s="2"/>
      <c r="AJ193" s="2"/>
    </row>
    <row r="194" spans="1:36">
      <c r="A194" s="10"/>
      <c r="B194" s="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2"/>
      <c r="AI194" s="2"/>
      <c r="AJ194" s="2"/>
    </row>
  </sheetData>
  <mergeCells count="58">
    <mergeCell ref="B96:K96"/>
    <mergeCell ref="B97:K97"/>
    <mergeCell ref="B98:K98"/>
    <mergeCell ref="B99:K99"/>
    <mergeCell ref="B100:K100"/>
    <mergeCell ref="W8:X8"/>
    <mergeCell ref="AA8:AB8"/>
    <mergeCell ref="R6:R7"/>
    <mergeCell ref="S6:S7"/>
    <mergeCell ref="T6:T7"/>
    <mergeCell ref="U6:U7"/>
    <mergeCell ref="V6:V7"/>
    <mergeCell ref="W6:X6"/>
    <mergeCell ref="B95:K95"/>
    <mergeCell ref="Y6:Y7"/>
    <mergeCell ref="Z6:Z7"/>
    <mergeCell ref="AA6:AB6"/>
    <mergeCell ref="K6:K7"/>
    <mergeCell ref="L6:L7"/>
    <mergeCell ref="M6:M7"/>
    <mergeCell ref="A9:B9"/>
    <mergeCell ref="B91:AI91"/>
    <mergeCell ref="B92:K92"/>
    <mergeCell ref="B93:K93"/>
    <mergeCell ref="B94:K94"/>
    <mergeCell ref="F6:F7"/>
    <mergeCell ref="G6:G7"/>
    <mergeCell ref="H6:H7"/>
    <mergeCell ref="I6:I7"/>
    <mergeCell ref="AF4:AF7"/>
    <mergeCell ref="AG4:AG7"/>
    <mergeCell ref="AH4:AH7"/>
    <mergeCell ref="AI4:AI7"/>
    <mergeCell ref="D5:D7"/>
    <mergeCell ref="E5:G5"/>
    <mergeCell ref="W5:Z5"/>
    <mergeCell ref="AA5:AC5"/>
    <mergeCell ref="N5:O5"/>
    <mergeCell ref="P5:P7"/>
    <mergeCell ref="Q5:S5"/>
    <mergeCell ref="T5:V5"/>
    <mergeCell ref="H5:J5"/>
    <mergeCell ref="AE5:AE7"/>
    <mergeCell ref="E6:E7"/>
    <mergeCell ref="AC6:AC7"/>
    <mergeCell ref="K5:M5"/>
    <mergeCell ref="AD5:AD7"/>
    <mergeCell ref="A2:AE2"/>
    <mergeCell ref="A4:A7"/>
    <mergeCell ref="B4:B7"/>
    <mergeCell ref="C4:C7"/>
    <mergeCell ref="D4:O4"/>
    <mergeCell ref="P4:AC4"/>
    <mergeCell ref="AD4:AE4"/>
    <mergeCell ref="J6:J7"/>
    <mergeCell ref="N6:N7"/>
    <mergeCell ref="O6:O7"/>
    <mergeCell ref="Q6:Q7"/>
  </mergeCells>
  <pageMargins left="0.2" right="0.2" top="0.5" bottom="0.5" header="0.3" footer="0.3"/>
  <pageSetup paperSize="9" scale="65" orientation="landscape" r:id="rId1"/>
  <rowBreaks count="1" manualBreakCount="1">
    <brk id="10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THDT&amp;KP- NĂM 2025</vt:lpstr>
      <vt:lpstr>'THDT&amp;KP- NĂM 2025'!Print_Area</vt:lpstr>
      <vt:lpstr>'THDT&amp;KP- NĂM 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2025-05-20T11:00:38Z</cp:lastPrinted>
  <dcterms:created xsi:type="dcterms:W3CDTF">2025-04-02T07:41:29Z</dcterms:created>
  <dcterms:modified xsi:type="dcterms:W3CDTF">2025-05-21T02:59:33Z</dcterms:modified>
</cp:coreProperties>
</file>