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b0003befff5642c4" /></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16" windowHeight="11016"/>
  </bookViews>
  <sheets>
    <sheet name="Sheet1" sheetId="1" r:id="rId1"/>
  </sheets>
  <definedNames>
    <definedName name="_xlnm.Print_Titles" localSheetId="0">Sheet1!$7:$8</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7" i="1" l="1"/>
  <c r="O17" i="1"/>
  <c r="O13" i="1" l="1"/>
  <c r="O12" i="1"/>
  <c r="O21" i="1" l="1"/>
  <c r="O20" i="1"/>
  <c r="O19" i="1"/>
  <c r="O18" i="1"/>
  <c r="O16" i="1"/>
  <c r="X22" i="1" l="1"/>
  <c r="S16" i="1" l="1"/>
  <c r="S21" i="1"/>
  <c r="S20" i="1"/>
  <c r="S13" i="1"/>
  <c r="S12" i="1"/>
  <c r="S18" i="1" l="1"/>
  <c r="S19" i="1"/>
</calcChain>
</file>

<file path=xl/sharedStrings.xml><?xml version="1.0" encoding="utf-8"?>
<sst xmlns="http://schemas.openxmlformats.org/spreadsheetml/2006/main" count="84" uniqueCount="67">
  <si>
    <t>TT</t>
  </si>
  <si>
    <t>Họ và tên</t>
  </si>
  <si>
    <t>Tuổi khi giải quyết chính sách</t>
  </si>
  <si>
    <t>Được hưởng chính sách</t>
  </si>
  <si>
    <t>Nghỉ hưu trước tuổi</t>
  </si>
  <si>
    <t>Nghỉ thôi việc</t>
  </si>
  <si>
    <t>Lý do thực hiện chính sách</t>
  </si>
  <si>
    <t>CỘNG HÒA XÃ HỘI CHỦ NGHĨA VIỆT NAM</t>
  </si>
  <si>
    <t>Độc lập - Tự do - Hạnh phúc</t>
  </si>
  <si>
    <t>Ngày tháng năm sinh</t>
  </si>
  <si>
    <t>Nam</t>
  </si>
  <si>
    <t>Nữ</t>
  </si>
  <si>
    <t>Trình độ đào tạo</t>
  </si>
  <si>
    <t>Hệ số lương</t>
  </si>
  <si>
    <t>I</t>
  </si>
  <si>
    <t>B</t>
  </si>
  <si>
    <t>ĐƠN VỊ SỰ NGHIỆP</t>
  </si>
  <si>
    <t>TỔNG CỘNG</t>
  </si>
  <si>
    <t>PC chức vụ (nếu có)</t>
  </si>
  <si>
    <t>PC thâm niên nghề (nếu có)</t>
  </si>
  <si>
    <t>PC thâm niên vượt khung (nếu có)</t>
  </si>
  <si>
    <t xml:space="preserve">Hệ số và Mức phụ cấp hiện hưởng của tháng liền kề trước khi nghỉ việc </t>
  </si>
  <si>
    <t>Thời điểm công tác có đóng BHXH</t>
  </si>
  <si>
    <t>BHXH
(năm)</t>
  </si>
  <si>
    <t>BHXH
(tháng)</t>
  </si>
  <si>
    <t>Tổng số tháng</t>
  </si>
  <si>
    <t>Thời gian công tác đóng BHXH theo sổ BHXH</t>
  </si>
  <si>
    <t>Thời điểm nghỉ việc</t>
  </si>
  <si>
    <t>Chức vụ, chức danh chuyên môn đang đảm nhiệm</t>
  </si>
  <si>
    <t>PC ưu đãi theo nghề (nếu có)</t>
  </si>
  <si>
    <t>PC trách nhiệm theo nghề (nếu có)</t>
  </si>
  <si>
    <t>PC công vụ (nếu có)</t>
  </si>
  <si>
    <t>PC công tác đảng, đoàn thể chính trị - xã hội (nếu có)</t>
  </si>
  <si>
    <t>Đại học</t>
  </si>
  <si>
    <t>Vũ Thanh Tâm</t>
  </si>
  <si>
    <t>Lê Trung Nhân</t>
  </si>
  <si>
    <t>Nguyễn Thị Mỹ Châu</t>
  </si>
  <si>
    <t>SỞ KHOA HỌC VÀ CÔNG NGHỆ</t>
  </si>
  <si>
    <t>A</t>
  </si>
  <si>
    <t>TỔ CHỨC HÀNH CHÍNH</t>
  </si>
  <si>
    <t>Phạm Minh Đức</t>
  </si>
  <si>
    <t>Cử nhân</t>
  </si>
  <si>
    <t>Nguyễn Thanh Vũ</t>
  </si>
  <si>
    <t>Thạc sĩ</t>
  </si>
  <si>
    <t>La Văn Năm</t>
  </si>
  <si>
    <t>PGĐ Trung tâm
ƯD KHCN</t>
  </si>
  <si>
    <t>PGĐ Trung tâm 
ƯD KHCN</t>
  </si>
  <si>
    <t>Kế toán Trung
tâm ƯD KHCN</t>
  </si>
  <si>
    <t>Viên chức Trung
tâm ƯD KHCN</t>
  </si>
  <si>
    <t>PGĐ phụ trách
Trung tâm ƯD KHCN</t>
  </si>
  <si>
    <t xml:space="preserve">Tiền lương hiện hưởng của tháng liền kề trước khi nghỉ việc </t>
  </si>
  <si>
    <t>TRUNG TÂM ỨNG DỤNG KHCN (thuộc Sở KH&amp;CN)</t>
  </si>
  <si>
    <t>Đậu Văn Toàn</t>
  </si>
  <si>
    <t>Theo điểm a khoản 1 và điểm a khoản 2 Điều 7 Nghị định số 178/2024/NĐ-CP  (được sửa đổi, bổ sung tại Nghị định số 67/2025/NĐ-CP)</t>
  </si>
  <si>
    <t>Theo điểm a khoản 1 và điểm d khoản 2 Điều 7 Nghị định số 178/2024/NĐ-CP (được sửa đổi, bổ sung tại Nghị định số 67/2025/NĐ-CP)</t>
  </si>
  <si>
    <t>Theo điểm a khoản 1 và điểm a khoản 2 Điều 7 Nghị định số 178/2024/NĐ-CP (được sửa đổi, bổ sung tại Nghị định số 67/2025/NĐ-CP)</t>
  </si>
  <si>
    <t>Theo điểm a khoản 1 khoản 2 khoản 3 khoản 4 Điều 10 Nghị định số 178/2024/NĐ-CP (được sửa đổi, bổ sung tại Nghị định số 67/2025/NĐ-CP)</t>
  </si>
  <si>
    <t xml:space="preserve">Tổng kinh phí để thực hiện chế độ </t>
  </si>
  <si>
    <t>ỦY BAN NHÂN DÂN</t>
  </si>
  <si>
    <t>TỈNH VĨNH LONG</t>
  </si>
  <si>
    <t xml:space="preserve">DANH SÁCH VÀ KINH PHÍ THỰC HIỆN CHÍNH SÁCH, CHẾ ĐỘ THEO NGHỊ ĐỊNH SỐ 178/2024/NĐ-CP 
NGÀY 31/12/2024 CỦA CHÍNH PHỦ (ĐƯỢC SỬA ĐỔI, BỔ SUNG TẠI NGHỊ ĐỊNH SỐ 67/2025/NĐ-CP NGÀY 15/3/2025 CỦA CHÍNH PHỦ) 
NĂM 2025 CỦA SỞ KHOA HỌC VÀ CÔNG NGHỆ               </t>
  </si>
  <si>
    <t>Cơ quan thực hiện sắp xếp tổ chức bộ máy, thực hiện thành lập Sở Khoa học và Công nghệ trên cơ sở hợp nhất Sở Thông tin và Truyền thông và Sở Khoa học và Công nghệ; Cá nhân có đơn tự nguyện xin nghỉ hưu trước tuổi hưởng chế độ chính sách theo nghị định số 178/2024/NĐ-CP ngày 31/12/2024 của Chính phủ (được sửa đổi, bổ sung tại Nghị định số 67/2025/NĐ-CP)</t>
  </si>
  <si>
    <t>Cơ quan thực hiện sắp xếp tổ chức bộ máy, thực hiện thành lập Sở Khoa học và Công nghệ trên cơ sở hợp nhất Sở Thông tin và Truyền thông và Sở Khoa học và Công nghệ; Cá nhân có đơn tự nguyện xin nghỉ hưu trước tuổi hưởng chế độ chính sách theo nghị định số 178/2024/NĐ-CP ngày 31/12/2024 của Chính phủ(được sửa đổi, bổ sung tại Nghị định số 67/2025/NĐ-CP)</t>
  </si>
  <si>
    <t>TP Quản lý chuyên ngành Chi cục TCĐLCL, Sở KHCN</t>
  </si>
  <si>
    <t>Phó chánh Thanh tra Sở KHCN</t>
  </si>
  <si>
    <t>Trần Thị Minh Hiền</t>
  </si>
  <si>
    <t>(Kèm theo Quyết định số 665/QĐ-UBND ngày 14/4/2025 của Ủy ban nhân dân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</si>
</sst>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Red]#,##0"/>
    <numFmt numFmtId="165" formatCode="#,##0.000"/>
    <numFmt numFmtId="166" formatCode="dd\/mm\/yyyy"/>
  </numFmts>
  <fonts count="11" x14ac:knownFonts="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b/>
      <sz val="14"/>
      <color theme="1"/>
      <name val="Times New Roman"/>
      <family val="1"/>
      <charset val="163"/>
    </font>
    <font>
      <b/>
      <sz val="14"/>
      <color theme="1"/>
      <name val="Times New Roman"/>
      <family val="1"/>
    </font>
    <font>
      <b/>
      <sz val="11"/>
      <color theme="1"/>
      <name val="Times New Roman"/>
      <family val="1"/>
    </font>
    <font>
      <i/>
      <sz val="11"/>
      <color theme="1"/>
      <name val="Times New Roman"/>
      <family val="1"/>
    </font>
    <font>
      <sz val="11"/>
      <color theme="1"/>
      <name val="Times New Roman"/>
      <family val="1"/>
    </font>
    <font>
      <sz val="11"/>
      <name val="Times New Roman"/>
      <family val="1"/>
    </font>
    <font>
      <i/>
      <sz val="14"/>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applyBorder="1"/>
    <xf numFmtId="0" fontId="2" fillId="0" borderId="0" xfId="0" applyFont="1" applyBorder="1" applyAlignment="1">
      <alignment horizontal="center"/>
    </xf>
    <xf numFmtId="0" fontId="1" fillId="0" borderId="0" xfId="0" applyFont="1" applyBorder="1" applyAlignment="1">
      <alignment horizontal="center"/>
    </xf>
    <xf numFmtId="0" fontId="0" fillId="0" borderId="0" xfId="0" applyFont="1"/>
    <xf numFmtId="0" fontId="5" fillId="0" borderId="0" xfId="0" applyFont="1" applyAlignment="1"/>
    <xf numFmtId="0" fontId="4" fillId="0" borderId="0" xfId="0" applyFont="1" applyAlignment="1"/>
    <xf numFmtId="0" fontId="3" fillId="0" borderId="0" xfId="0" applyFont="1" applyAlignment="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xf>
    <xf numFmtId="0" fontId="6" fillId="0" borderId="1" xfId="0" applyFont="1" applyBorder="1" applyAlignment="1">
      <alignment horizontal="center"/>
    </xf>
    <xf numFmtId="0" fontId="6" fillId="0" borderId="1" xfId="0" applyFont="1" applyBorder="1"/>
    <xf numFmtId="0" fontId="8" fillId="0" borderId="1" xfId="0" applyFont="1" applyBorder="1" applyAlignment="1">
      <alignment horizontal="center" vertical="center"/>
    </xf>
    <xf numFmtId="0" fontId="8" fillId="0" borderId="1" xfId="0" applyFont="1" applyBorder="1" applyAlignment="1">
      <alignment vertical="center"/>
    </xf>
    <xf numFmtId="166" fontId="8" fillId="0" borderId="1" xfId="0" applyNumberFormat="1" applyFont="1" applyBorder="1" applyAlignment="1">
      <alignment vertical="center"/>
    </xf>
    <xf numFmtId="0" fontId="8" fillId="0" borderId="1" xfId="0" applyFont="1" applyBorder="1" applyAlignment="1">
      <alignment horizontal="center" vertical="center" wrapText="1"/>
    </xf>
    <xf numFmtId="9" fontId="8" fillId="0" borderId="1" xfId="0" applyNumberFormat="1" applyFont="1" applyBorder="1" applyAlignment="1">
      <alignment vertical="center"/>
    </xf>
    <xf numFmtId="164" fontId="8" fillId="0" borderId="1" xfId="0" applyNumberFormat="1" applyFont="1" applyBorder="1" applyAlignment="1">
      <alignment vertical="center"/>
    </xf>
    <xf numFmtId="165" fontId="8" fillId="0" borderId="1" xfId="0" applyNumberFormat="1" applyFont="1" applyBorder="1" applyAlignment="1">
      <alignment vertical="center"/>
    </xf>
    <xf numFmtId="0" fontId="9" fillId="0" borderId="1" xfId="0" applyFont="1" applyBorder="1" applyAlignment="1">
      <alignment horizontal="center" vertical="center" wrapText="1"/>
    </xf>
    <xf numFmtId="166" fontId="8" fillId="0" borderId="1" xfId="0" applyNumberFormat="1" applyFont="1" applyBorder="1"/>
    <xf numFmtId="0" fontId="8" fillId="0" borderId="1" xfId="0" applyFont="1" applyBorder="1"/>
    <xf numFmtId="0" fontId="8" fillId="0" borderId="1" xfId="0" applyFont="1" applyBorder="1" applyAlignment="1">
      <alignment horizontal="center"/>
    </xf>
    <xf numFmtId="165" fontId="8" fillId="0" borderId="1" xfId="0" applyNumberFormat="1" applyFont="1" applyBorder="1"/>
    <xf numFmtId="0" fontId="6" fillId="0" borderId="1" xfId="0" applyFont="1" applyBorder="1" applyAlignment="1">
      <alignment horizontal="left" vertical="center" wrapText="1"/>
    </xf>
    <xf numFmtId="0" fontId="6" fillId="0" borderId="1" xfId="0" applyFont="1" applyBorder="1" applyAlignment="1">
      <alignment vertical="center"/>
    </xf>
    <xf numFmtId="165" fontId="6" fillId="0" borderId="1" xfId="0" applyNumberFormat="1" applyFont="1" applyBorder="1" applyAlignment="1">
      <alignment vertical="center"/>
    </xf>
    <xf numFmtId="0" fontId="5" fillId="0" borderId="0" xfId="0" applyFont="1" applyBorder="1" applyAlignment="1"/>
    <xf numFmtId="0" fontId="4" fillId="0" borderId="0" xfId="0" applyFont="1" applyBorder="1" applyAlignment="1"/>
    <xf numFmtId="0" fontId="5" fillId="0" borderId="0" xfId="0" applyFont="1" applyBorder="1" applyAlignment="1">
      <alignment horizontal="center" wrapText="1"/>
    </xf>
    <xf numFmtId="0" fontId="5" fillId="0" borderId="0" xfId="0" applyFont="1" applyBorder="1" applyAlignment="1">
      <alignment horizontal="center"/>
    </xf>
    <xf numFmtId="0" fontId="4" fillId="0" borderId="0"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0" fillId="0" borderId="0" xfId="0" applyFont="1" applyBorder="1" applyAlignment="1">
      <alignment horizontal="center"/>
    </xf>
    <xf numFmtId="0" fontId="3" fillId="0" borderId="0" xfId="0" applyFont="1" applyBorder="1" applyAlignment="1">
      <alignment horizont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1230312</xdr:colOff>
      <xdr:row>2</xdr:row>
      <xdr:rowOff>19117</xdr:rowOff>
    </xdr:from>
    <xdr:to>
      <xdr:col>2</xdr:col>
      <xdr:colOff>359635</xdr:colOff>
      <xdr:row>2</xdr:row>
      <xdr:rowOff>19117</xdr:rowOff>
    </xdr:to>
    <xdr:cxnSp macro="">
      <xdr:nvCxnSpPr>
        <xdr:cNvPr id="3" name="Straight Connector 2">
          <a:extLst>
            <a:ext uri="{FF2B5EF4-FFF2-40B4-BE49-F238E27FC236}">
              <a16:creationId xmlns:a16="http://schemas.microsoft.com/office/drawing/2014/main" xmlns="" id="{0E8150C7-8934-4C51-97A0-43715EF4D3FA}"/>
            </a:ext>
          </a:extLst>
        </xdr:cNvPr>
        <xdr:cNvCxnSpPr/>
      </xdr:nvCxnSpPr>
      <xdr:spPr>
        <a:xfrm>
          <a:off x="1555750" y="495367"/>
          <a:ext cx="669198"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404815</xdr:colOff>
      <xdr:row>2</xdr:row>
      <xdr:rowOff>7938</xdr:rowOff>
    </xdr:from>
    <xdr:to>
      <xdr:col>15</xdr:col>
      <xdr:colOff>357192</xdr:colOff>
      <xdr:row>2</xdr:row>
      <xdr:rowOff>7938</xdr:rowOff>
    </xdr:to>
    <xdr:cxnSp macro="">
      <xdr:nvCxnSpPr>
        <xdr:cNvPr id="7" name="Straight Connector 6"/>
        <xdr:cNvCxnSpPr/>
      </xdr:nvCxnSpPr>
      <xdr:spPr>
        <a:xfrm>
          <a:off x="8596315" y="484188"/>
          <a:ext cx="219075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365134</xdr:colOff>
      <xdr:row>5</xdr:row>
      <xdr:rowOff>31752</xdr:rowOff>
    </xdr:from>
    <xdr:to>
      <xdr:col>16</xdr:col>
      <xdr:colOff>333375</xdr:colOff>
      <xdr:row>5</xdr:row>
      <xdr:rowOff>31752</xdr:rowOff>
    </xdr:to>
    <xdr:cxnSp macro="">
      <xdr:nvCxnSpPr>
        <xdr:cNvPr id="10" name="Straight Connector 9"/>
        <xdr:cNvCxnSpPr/>
      </xdr:nvCxnSpPr>
      <xdr:spPr>
        <a:xfrm>
          <a:off x="8997165" y="1734346"/>
          <a:ext cx="257571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tabSelected="1" zoomScale="80" zoomScaleNormal="80" zoomScaleSheetLayoutView="85" workbookViewId="0">
      <selection activeCell="B5" sqref="B5:Y5"/>
    </sheetView>
  </sheetViews>
  <sheetFormatPr defaultRowHeight="14.4" x14ac:dyDescent="0.3"/>
  <cols>
    <col min="1" max="1" width="4.88671875" customWidth="1"/>
    <col min="2" max="2" width="23.109375" customWidth="1"/>
    <col min="3" max="3" width="12.6640625" customWidth="1"/>
    <col min="4" max="4" width="11.88671875" bestFit="1" customWidth="1"/>
    <col min="5" max="5" width="9" customWidth="1"/>
    <col min="6" max="6" width="16.44140625" customWidth="1"/>
    <col min="7" max="7" width="7.33203125" customWidth="1"/>
    <col min="8" max="8" width="6.5546875" customWidth="1"/>
    <col min="9" max="9" width="7.6640625" customWidth="1"/>
    <col min="10" max="10" width="7.44140625" customWidth="1"/>
    <col min="11" max="11" width="7" customWidth="1"/>
    <col min="12" max="12" width="8.88671875" customWidth="1"/>
    <col min="13" max="13" width="6.5546875" customWidth="1"/>
    <col min="14" max="14" width="9.88671875" customWidth="1"/>
    <col min="15" max="15" width="17.109375" customWidth="1"/>
    <col min="16" max="16" width="12.109375" customWidth="1"/>
    <col min="17" max="18" width="8.33203125" customWidth="1"/>
    <col min="19" max="19" width="7" customWidth="1"/>
    <col min="20" max="20" width="7.88671875" customWidth="1"/>
    <col min="21" max="21" width="11.88671875" customWidth="1"/>
    <col min="22" max="22" width="21.5546875" customWidth="1"/>
    <col min="23" max="23" width="18.44140625" customWidth="1"/>
    <col min="24" max="24" width="19.6640625" customWidth="1"/>
    <col min="25" max="25" width="41.109375" customWidth="1"/>
  </cols>
  <sheetData>
    <row r="1" spans="1:25" ht="17.399999999999999" x14ac:dyDescent="0.3">
      <c r="A1" s="1"/>
      <c r="B1" s="31" t="s">
        <v>58</v>
      </c>
      <c r="C1" s="31"/>
      <c r="D1" s="31"/>
      <c r="E1" s="3"/>
      <c r="G1" s="1"/>
      <c r="H1" s="1"/>
      <c r="I1" s="1"/>
      <c r="J1" s="1"/>
      <c r="K1" s="1"/>
      <c r="L1" s="31" t="s">
        <v>7</v>
      </c>
      <c r="M1" s="31"/>
      <c r="N1" s="31"/>
      <c r="O1" s="31"/>
      <c r="P1" s="31"/>
      <c r="Q1" s="31"/>
      <c r="R1" s="28"/>
      <c r="S1" s="28"/>
      <c r="T1" s="28"/>
      <c r="U1" s="28"/>
      <c r="V1" s="28"/>
      <c r="W1" s="28"/>
      <c r="X1" s="28"/>
      <c r="Y1" s="1"/>
    </row>
    <row r="2" spans="1:25" ht="17.399999999999999" x14ac:dyDescent="0.3">
      <c r="A2" s="1"/>
      <c r="B2" s="32" t="s">
        <v>59</v>
      </c>
      <c r="C2" s="32"/>
      <c r="D2" s="32"/>
      <c r="E2" s="2"/>
      <c r="G2" s="1"/>
      <c r="H2" s="1"/>
      <c r="I2" s="1"/>
      <c r="J2" s="1"/>
      <c r="K2" s="1"/>
      <c r="L2" s="31" t="s">
        <v>8</v>
      </c>
      <c r="M2" s="31"/>
      <c r="N2" s="31"/>
      <c r="O2" s="31"/>
      <c r="P2" s="31"/>
      <c r="Q2" s="31"/>
      <c r="R2" s="29"/>
      <c r="S2" s="29"/>
      <c r="T2" s="29"/>
      <c r="U2" s="29"/>
      <c r="V2" s="29"/>
      <c r="W2" s="29"/>
      <c r="X2" s="29"/>
      <c r="Y2" s="1"/>
    </row>
    <row r="3" spans="1:25" ht="15.75" x14ac:dyDescent="0.25">
      <c r="A3" s="1"/>
      <c r="B3" s="1"/>
      <c r="C3" s="1"/>
      <c r="D3" s="1"/>
      <c r="E3" s="1"/>
      <c r="F3" s="1"/>
      <c r="G3" s="1"/>
      <c r="H3" s="1"/>
      <c r="I3" s="1"/>
      <c r="J3" s="1"/>
      <c r="K3" s="1"/>
      <c r="L3" s="1"/>
      <c r="M3" s="1"/>
      <c r="N3" s="1"/>
      <c r="O3" s="1"/>
      <c r="P3" s="1"/>
      <c r="Q3" s="1"/>
      <c r="R3" s="1"/>
      <c r="S3" s="1"/>
      <c r="T3" s="1"/>
      <c r="U3" s="1"/>
      <c r="V3" s="1"/>
      <c r="W3" s="1"/>
      <c r="X3" s="1"/>
      <c r="Y3" s="1"/>
    </row>
    <row r="4" spans="1:25" ht="62.25" customHeight="1" x14ac:dyDescent="0.3">
      <c r="A4" s="1"/>
      <c r="B4" s="30" t="s">
        <v>60</v>
      </c>
      <c r="C4" s="31"/>
      <c r="D4" s="31"/>
      <c r="E4" s="31"/>
      <c r="F4" s="31"/>
      <c r="G4" s="31"/>
      <c r="H4" s="31"/>
      <c r="I4" s="31"/>
      <c r="J4" s="31"/>
      <c r="K4" s="31"/>
      <c r="L4" s="31"/>
      <c r="M4" s="31"/>
      <c r="N4" s="31"/>
      <c r="O4" s="31"/>
      <c r="P4" s="31"/>
      <c r="Q4" s="31"/>
      <c r="R4" s="31"/>
      <c r="S4" s="31"/>
      <c r="T4" s="31"/>
      <c r="U4" s="31"/>
      <c r="V4" s="31"/>
      <c r="W4" s="31"/>
      <c r="X4" s="31"/>
      <c r="Y4" s="31"/>
    </row>
    <row r="5" spans="1:25" ht="18" x14ac:dyDescent="0.35">
      <c r="A5" s="1"/>
      <c r="B5" s="35" t="s">
        <v>66</v>
      </c>
      <c r="C5" s="36"/>
      <c r="D5" s="36"/>
      <c r="E5" s="36"/>
      <c r="F5" s="36"/>
      <c r="G5" s="36"/>
      <c r="H5" s="36"/>
      <c r="I5" s="36"/>
      <c r="J5" s="36"/>
      <c r="K5" s="36"/>
      <c r="L5" s="36"/>
      <c r="M5" s="36"/>
      <c r="N5" s="36"/>
      <c r="O5" s="36"/>
      <c r="P5" s="36"/>
      <c r="Q5" s="36"/>
      <c r="R5" s="36"/>
      <c r="S5" s="36"/>
      <c r="T5" s="36"/>
      <c r="U5" s="36"/>
      <c r="V5" s="36"/>
      <c r="W5" s="36"/>
      <c r="X5" s="36"/>
      <c r="Y5" s="36"/>
    </row>
    <row r="6" spans="1:25" ht="12" customHeight="1" x14ac:dyDescent="0.25">
      <c r="A6" s="1"/>
      <c r="B6" s="1"/>
      <c r="C6" s="1"/>
      <c r="D6" s="1"/>
      <c r="E6" s="1"/>
      <c r="F6" s="1"/>
      <c r="G6" s="1"/>
      <c r="H6" s="1"/>
      <c r="I6" s="1"/>
      <c r="J6" s="1"/>
      <c r="K6" s="1"/>
      <c r="L6" s="1"/>
      <c r="M6" s="1"/>
      <c r="N6" s="1"/>
      <c r="O6" s="1"/>
      <c r="P6" s="1"/>
      <c r="Q6" s="1"/>
      <c r="R6" s="1"/>
      <c r="S6" s="1"/>
      <c r="T6" s="1"/>
      <c r="U6" s="1"/>
      <c r="V6" s="1"/>
      <c r="W6" s="1"/>
      <c r="X6" s="1"/>
      <c r="Y6" s="1"/>
    </row>
    <row r="7" spans="1:25" ht="42.75" customHeight="1" x14ac:dyDescent="0.3">
      <c r="A7" s="41" t="s">
        <v>0</v>
      </c>
      <c r="B7" s="41" t="s">
        <v>1</v>
      </c>
      <c r="C7" s="39" t="s">
        <v>9</v>
      </c>
      <c r="D7" s="39"/>
      <c r="E7" s="33" t="s">
        <v>12</v>
      </c>
      <c r="F7" s="33" t="s">
        <v>28</v>
      </c>
      <c r="G7" s="37" t="s">
        <v>21</v>
      </c>
      <c r="H7" s="40"/>
      <c r="I7" s="40"/>
      <c r="J7" s="40"/>
      <c r="K7" s="40"/>
      <c r="L7" s="40"/>
      <c r="M7" s="40"/>
      <c r="N7" s="38"/>
      <c r="O7" s="33" t="s">
        <v>50</v>
      </c>
      <c r="P7" s="39" t="s">
        <v>26</v>
      </c>
      <c r="Q7" s="39"/>
      <c r="R7" s="39"/>
      <c r="S7" s="39"/>
      <c r="T7" s="33" t="s">
        <v>2</v>
      </c>
      <c r="U7" s="33" t="s">
        <v>27</v>
      </c>
      <c r="V7" s="37" t="s">
        <v>3</v>
      </c>
      <c r="W7" s="38"/>
      <c r="X7" s="33" t="s">
        <v>57</v>
      </c>
      <c r="Y7" s="33" t="s">
        <v>6</v>
      </c>
    </row>
    <row r="8" spans="1:25" ht="126.75" customHeight="1" x14ac:dyDescent="0.3">
      <c r="A8" s="42"/>
      <c r="B8" s="42"/>
      <c r="C8" s="8" t="s">
        <v>10</v>
      </c>
      <c r="D8" s="8" t="s">
        <v>11</v>
      </c>
      <c r="E8" s="34"/>
      <c r="F8" s="34"/>
      <c r="G8" s="9" t="s">
        <v>13</v>
      </c>
      <c r="H8" s="9" t="s">
        <v>18</v>
      </c>
      <c r="I8" s="9" t="s">
        <v>20</v>
      </c>
      <c r="J8" s="9" t="s">
        <v>19</v>
      </c>
      <c r="K8" s="9" t="s">
        <v>29</v>
      </c>
      <c r="L8" s="9" t="s">
        <v>30</v>
      </c>
      <c r="M8" s="9" t="s">
        <v>31</v>
      </c>
      <c r="N8" s="9" t="s">
        <v>32</v>
      </c>
      <c r="O8" s="34"/>
      <c r="P8" s="9" t="s">
        <v>22</v>
      </c>
      <c r="Q8" s="9" t="s">
        <v>23</v>
      </c>
      <c r="R8" s="9" t="s">
        <v>24</v>
      </c>
      <c r="S8" s="9" t="s">
        <v>25</v>
      </c>
      <c r="T8" s="34"/>
      <c r="U8" s="34"/>
      <c r="V8" s="9" t="s">
        <v>4</v>
      </c>
      <c r="W8" s="9" t="s">
        <v>5</v>
      </c>
      <c r="X8" s="34"/>
      <c r="Y8" s="34"/>
    </row>
    <row r="9" spans="1:25" ht="15" x14ac:dyDescent="0.25">
      <c r="A9" s="10">
        <v>1</v>
      </c>
      <c r="B9" s="10">
        <v>2</v>
      </c>
      <c r="C9" s="10">
        <v>3</v>
      </c>
      <c r="D9" s="10">
        <v>4</v>
      </c>
      <c r="E9" s="10">
        <v>5</v>
      </c>
      <c r="F9" s="10">
        <v>6</v>
      </c>
      <c r="G9" s="10">
        <v>7</v>
      </c>
      <c r="H9" s="10">
        <v>8</v>
      </c>
      <c r="I9" s="10">
        <v>9</v>
      </c>
      <c r="J9" s="10">
        <v>10</v>
      </c>
      <c r="K9" s="10"/>
      <c r="L9" s="10"/>
      <c r="M9" s="10"/>
      <c r="N9" s="10">
        <v>11</v>
      </c>
      <c r="O9" s="10">
        <v>12</v>
      </c>
      <c r="P9" s="10">
        <v>13</v>
      </c>
      <c r="Q9" s="10">
        <v>14</v>
      </c>
      <c r="R9" s="10">
        <v>15</v>
      </c>
      <c r="S9" s="10">
        <v>16</v>
      </c>
      <c r="T9" s="10">
        <v>17</v>
      </c>
      <c r="U9" s="10">
        <v>18</v>
      </c>
      <c r="V9" s="10">
        <v>19</v>
      </c>
      <c r="W9" s="10">
        <v>20</v>
      </c>
      <c r="X9" s="10">
        <v>21</v>
      </c>
      <c r="Y9" s="10">
        <v>22</v>
      </c>
    </row>
    <row r="10" spans="1:25" ht="18.75" customHeight="1" x14ac:dyDescent="0.3">
      <c r="A10" s="11" t="s">
        <v>38</v>
      </c>
      <c r="B10" s="12" t="s">
        <v>39</v>
      </c>
      <c r="C10" s="10"/>
      <c r="D10" s="10"/>
      <c r="E10" s="10"/>
      <c r="F10" s="10"/>
      <c r="G10" s="10"/>
      <c r="H10" s="10"/>
      <c r="I10" s="10"/>
      <c r="J10" s="10"/>
      <c r="K10" s="10"/>
      <c r="L10" s="10"/>
      <c r="M10" s="10"/>
      <c r="N10" s="10"/>
      <c r="O10" s="10"/>
      <c r="P10" s="10"/>
      <c r="Q10" s="10"/>
      <c r="R10" s="10"/>
      <c r="S10" s="10"/>
      <c r="T10" s="10"/>
      <c r="U10" s="10"/>
      <c r="V10" s="10"/>
      <c r="W10" s="10"/>
      <c r="X10" s="10"/>
      <c r="Y10" s="10"/>
    </row>
    <row r="11" spans="1:25" ht="21" customHeight="1" x14ac:dyDescent="0.3">
      <c r="A11" s="11" t="s">
        <v>14</v>
      </c>
      <c r="B11" s="12" t="s">
        <v>37</v>
      </c>
      <c r="C11" s="10"/>
      <c r="D11" s="10"/>
      <c r="E11" s="10"/>
      <c r="F11" s="10"/>
      <c r="G11" s="10"/>
      <c r="H11" s="10"/>
      <c r="I11" s="10"/>
      <c r="J11" s="10"/>
      <c r="K11" s="10"/>
      <c r="L11" s="10"/>
      <c r="M11" s="10"/>
      <c r="N11" s="10"/>
      <c r="O11" s="10"/>
      <c r="P11" s="10"/>
      <c r="Q11" s="10"/>
      <c r="R11" s="10"/>
      <c r="S11" s="10"/>
      <c r="T11" s="10"/>
      <c r="U11" s="10"/>
      <c r="V11" s="10"/>
      <c r="W11" s="10"/>
      <c r="X11" s="10"/>
      <c r="Y11" s="10"/>
    </row>
    <row r="12" spans="1:25" ht="148.5" customHeight="1" x14ac:dyDescent="0.3">
      <c r="A12" s="13">
        <v>1</v>
      </c>
      <c r="B12" s="14" t="s">
        <v>40</v>
      </c>
      <c r="C12" s="15">
        <v>24952</v>
      </c>
      <c r="D12" s="15"/>
      <c r="E12" s="14" t="s">
        <v>33</v>
      </c>
      <c r="F12" s="16" t="s">
        <v>63</v>
      </c>
      <c r="G12" s="13">
        <v>4.9800000000000004</v>
      </c>
      <c r="H12" s="14">
        <v>0.3</v>
      </c>
      <c r="I12" s="17">
        <v>0.08</v>
      </c>
      <c r="J12" s="14">
        <v>0</v>
      </c>
      <c r="K12" s="14">
        <v>0</v>
      </c>
      <c r="L12" s="14">
        <v>0</v>
      </c>
      <c r="M12" s="17">
        <v>0.25</v>
      </c>
      <c r="N12" s="14">
        <v>0</v>
      </c>
      <c r="O12" s="18">
        <f>((G12+H12)*2340000)+(((G12+H12)*2340000)*(I12+M12))</f>
        <v>16432416</v>
      </c>
      <c r="P12" s="15">
        <v>34029</v>
      </c>
      <c r="Q12" s="14">
        <v>32</v>
      </c>
      <c r="R12" s="14">
        <v>3</v>
      </c>
      <c r="S12" s="14">
        <f t="shared" ref="S12:S13" si="0">Q12*12+R12</f>
        <v>387</v>
      </c>
      <c r="T12" s="14">
        <v>57.02</v>
      </c>
      <c r="U12" s="15">
        <v>45809</v>
      </c>
      <c r="V12" s="16" t="s">
        <v>55</v>
      </c>
      <c r="W12" s="13"/>
      <c r="X12" s="19">
        <v>1582037.73</v>
      </c>
      <c r="Y12" s="20" t="s">
        <v>61</v>
      </c>
    </row>
    <row r="13" spans="1:25" ht="139.5" customHeight="1" x14ac:dyDescent="0.3">
      <c r="A13" s="13">
        <v>2</v>
      </c>
      <c r="B13" s="14" t="s">
        <v>65</v>
      </c>
      <c r="C13" s="15"/>
      <c r="D13" s="15">
        <v>28151</v>
      </c>
      <c r="E13" s="14" t="s">
        <v>41</v>
      </c>
      <c r="F13" s="16" t="s">
        <v>64</v>
      </c>
      <c r="G13" s="13">
        <v>4.9800000000000004</v>
      </c>
      <c r="H13" s="14">
        <v>0.3</v>
      </c>
      <c r="I13" s="14">
        <v>0</v>
      </c>
      <c r="J13" s="17">
        <v>0.08</v>
      </c>
      <c r="K13" s="14">
        <v>0</v>
      </c>
      <c r="L13" s="17">
        <v>0.25</v>
      </c>
      <c r="M13" s="17">
        <v>0.25</v>
      </c>
      <c r="N13" s="14">
        <v>0</v>
      </c>
      <c r="O13" s="18">
        <f>((G13+H13)*2340000)+(((G13+H13)*2340000)*(J13+L13+M13))</f>
        <v>19521216</v>
      </c>
      <c r="P13" s="15">
        <v>36434</v>
      </c>
      <c r="Q13" s="14">
        <v>25</v>
      </c>
      <c r="R13" s="14">
        <v>8</v>
      </c>
      <c r="S13" s="14">
        <f t="shared" si="0"/>
        <v>308</v>
      </c>
      <c r="T13" s="14">
        <v>48.05</v>
      </c>
      <c r="U13" s="15">
        <v>45809</v>
      </c>
      <c r="V13" s="13"/>
      <c r="W13" s="16" t="s">
        <v>53</v>
      </c>
      <c r="X13" s="19">
        <v>1756909.44</v>
      </c>
      <c r="Y13" s="20" t="s">
        <v>61</v>
      </c>
    </row>
    <row r="14" spans="1:25" ht="21" customHeight="1" x14ac:dyDescent="0.3">
      <c r="A14" s="11" t="s">
        <v>15</v>
      </c>
      <c r="B14" s="12" t="s">
        <v>16</v>
      </c>
      <c r="C14" s="21"/>
      <c r="D14" s="21"/>
      <c r="E14" s="22"/>
      <c r="F14" s="23"/>
      <c r="G14" s="22"/>
      <c r="H14" s="22"/>
      <c r="I14" s="22"/>
      <c r="J14" s="22"/>
      <c r="K14" s="22"/>
      <c r="L14" s="22"/>
      <c r="M14" s="22"/>
      <c r="N14" s="22"/>
      <c r="O14" s="22"/>
      <c r="P14" s="21"/>
      <c r="Q14" s="22"/>
      <c r="R14" s="22"/>
      <c r="S14" s="22"/>
      <c r="T14" s="22"/>
      <c r="U14" s="21"/>
      <c r="V14" s="23"/>
      <c r="W14" s="23"/>
      <c r="X14" s="24"/>
      <c r="Y14" s="23"/>
    </row>
    <row r="15" spans="1:25" ht="53.25" customHeight="1" x14ac:dyDescent="0.3">
      <c r="A15" s="8" t="s">
        <v>14</v>
      </c>
      <c r="B15" s="25" t="s">
        <v>51</v>
      </c>
      <c r="C15" s="21"/>
      <c r="D15" s="21"/>
      <c r="E15" s="22"/>
      <c r="F15" s="23"/>
      <c r="G15" s="22"/>
      <c r="H15" s="22"/>
      <c r="I15" s="22"/>
      <c r="J15" s="22"/>
      <c r="K15" s="22"/>
      <c r="L15" s="22"/>
      <c r="M15" s="22"/>
      <c r="N15" s="22"/>
      <c r="O15" s="22"/>
      <c r="P15" s="21"/>
      <c r="Q15" s="22"/>
      <c r="R15" s="22"/>
      <c r="S15" s="22"/>
      <c r="T15" s="22"/>
      <c r="U15" s="21"/>
      <c r="V15" s="23"/>
      <c r="W15" s="23"/>
      <c r="X15" s="24"/>
      <c r="Y15" s="23"/>
    </row>
    <row r="16" spans="1:25" ht="140.25" customHeight="1" x14ac:dyDescent="0.3">
      <c r="A16" s="13">
        <v>3</v>
      </c>
      <c r="B16" s="14" t="s">
        <v>44</v>
      </c>
      <c r="C16" s="15">
        <v>23866</v>
      </c>
      <c r="D16" s="15"/>
      <c r="E16" s="14" t="s">
        <v>33</v>
      </c>
      <c r="F16" s="16" t="s">
        <v>49</v>
      </c>
      <c r="G16" s="14">
        <v>4.9800000000000004</v>
      </c>
      <c r="H16" s="14">
        <v>0.7</v>
      </c>
      <c r="I16" s="17">
        <v>0.11</v>
      </c>
      <c r="J16" s="14">
        <v>0</v>
      </c>
      <c r="K16" s="14">
        <v>0</v>
      </c>
      <c r="L16" s="14">
        <v>0</v>
      </c>
      <c r="M16" s="14">
        <v>0</v>
      </c>
      <c r="N16" s="14">
        <v>0</v>
      </c>
      <c r="O16" s="18">
        <f>((G16+H16)*2340000)+((G16+H16)*2340000)*I16</f>
        <v>14753232.000000002</v>
      </c>
      <c r="P16" s="15">
        <v>32264</v>
      </c>
      <c r="Q16" s="14">
        <v>37</v>
      </c>
      <c r="R16" s="14">
        <v>1</v>
      </c>
      <c r="S16" s="14">
        <f t="shared" ref="S16:S17" si="1">Q16*12+R16</f>
        <v>445</v>
      </c>
      <c r="T16" s="14">
        <v>60.01</v>
      </c>
      <c r="U16" s="15">
        <v>45809</v>
      </c>
      <c r="V16" s="16" t="s">
        <v>54</v>
      </c>
      <c r="W16" s="13"/>
      <c r="X16" s="19">
        <v>262314.93599999999</v>
      </c>
      <c r="Y16" s="20" t="s">
        <v>61</v>
      </c>
    </row>
    <row r="17" spans="1:25" ht="136.5" customHeight="1" x14ac:dyDescent="0.3">
      <c r="A17" s="13">
        <v>4</v>
      </c>
      <c r="B17" s="14" t="s">
        <v>52</v>
      </c>
      <c r="C17" s="15">
        <v>23670</v>
      </c>
      <c r="D17" s="15"/>
      <c r="E17" s="14" t="s">
        <v>33</v>
      </c>
      <c r="F17" s="16" t="s">
        <v>46</v>
      </c>
      <c r="G17" s="14">
        <v>4.9800000000000004</v>
      </c>
      <c r="H17" s="14">
        <v>0.5</v>
      </c>
      <c r="I17" s="17">
        <v>0.05</v>
      </c>
      <c r="J17" s="14">
        <v>0</v>
      </c>
      <c r="K17" s="14">
        <v>0</v>
      </c>
      <c r="L17" s="14">
        <v>0</v>
      </c>
      <c r="M17" s="14">
        <v>0</v>
      </c>
      <c r="N17" s="14">
        <v>0</v>
      </c>
      <c r="O17" s="18">
        <f>((G17+H17)*2340000)+((G17+H17)*2340000)*I17</f>
        <v>13464360.000000002</v>
      </c>
      <c r="P17" s="15">
        <v>30376</v>
      </c>
      <c r="Q17" s="14">
        <v>38</v>
      </c>
      <c r="R17" s="14">
        <v>4</v>
      </c>
      <c r="S17" s="14">
        <f t="shared" si="1"/>
        <v>460</v>
      </c>
      <c r="T17" s="14">
        <v>60.06</v>
      </c>
      <c r="U17" s="15">
        <v>45748</v>
      </c>
      <c r="V17" s="16" t="s">
        <v>54</v>
      </c>
      <c r="W17" s="13"/>
      <c r="X17" s="19">
        <v>174276.18</v>
      </c>
      <c r="Y17" s="20" t="s">
        <v>61</v>
      </c>
    </row>
    <row r="18" spans="1:25" s="4" customFormat="1" ht="152.25" customHeight="1" x14ac:dyDescent="0.3">
      <c r="A18" s="13">
        <v>5</v>
      </c>
      <c r="B18" s="14" t="s">
        <v>34</v>
      </c>
      <c r="C18" s="15">
        <v>24473</v>
      </c>
      <c r="D18" s="15"/>
      <c r="E18" s="14" t="s">
        <v>33</v>
      </c>
      <c r="F18" s="16" t="s">
        <v>45</v>
      </c>
      <c r="G18" s="14">
        <v>5.76</v>
      </c>
      <c r="H18" s="14">
        <v>0.5</v>
      </c>
      <c r="I18" s="14">
        <v>0</v>
      </c>
      <c r="J18" s="14">
        <v>0</v>
      </c>
      <c r="K18" s="14">
        <v>0</v>
      </c>
      <c r="L18" s="14">
        <v>0</v>
      </c>
      <c r="M18" s="14">
        <v>0</v>
      </c>
      <c r="N18" s="14">
        <v>0</v>
      </c>
      <c r="O18" s="18">
        <f>(G18+H18)*2340000</f>
        <v>14648400</v>
      </c>
      <c r="P18" s="15">
        <v>34151</v>
      </c>
      <c r="Q18" s="14">
        <v>31</v>
      </c>
      <c r="R18" s="14">
        <v>9</v>
      </c>
      <c r="S18" s="14">
        <f t="shared" ref="S18:S19" si="2">Q18*12+R18</f>
        <v>381</v>
      </c>
      <c r="T18" s="14">
        <v>58.03</v>
      </c>
      <c r="U18" s="15">
        <v>45748</v>
      </c>
      <c r="V18" s="16" t="s">
        <v>55</v>
      </c>
      <c r="W18" s="13"/>
      <c r="X18" s="19">
        <v>1127926.8</v>
      </c>
      <c r="Y18" s="20" t="s">
        <v>61</v>
      </c>
    </row>
    <row r="19" spans="1:25" s="4" customFormat="1" ht="138.75" customHeight="1" x14ac:dyDescent="0.3">
      <c r="A19" s="13">
        <v>6</v>
      </c>
      <c r="B19" s="14" t="s">
        <v>35</v>
      </c>
      <c r="C19" s="15">
        <v>24199</v>
      </c>
      <c r="D19" s="15"/>
      <c r="E19" s="14" t="s">
        <v>33</v>
      </c>
      <c r="F19" s="16" t="s">
        <v>46</v>
      </c>
      <c r="G19" s="14">
        <v>4.9800000000000004</v>
      </c>
      <c r="H19" s="14">
        <v>0.5</v>
      </c>
      <c r="I19" s="14">
        <v>0</v>
      </c>
      <c r="J19" s="14">
        <v>0</v>
      </c>
      <c r="K19" s="14">
        <v>0</v>
      </c>
      <c r="L19" s="14">
        <v>0</v>
      </c>
      <c r="M19" s="14">
        <v>0</v>
      </c>
      <c r="N19" s="14">
        <v>0</v>
      </c>
      <c r="O19" s="18">
        <f>(G19+H19)*2340000</f>
        <v>12823200.000000002</v>
      </c>
      <c r="P19" s="15">
        <v>37622</v>
      </c>
      <c r="Q19" s="14">
        <v>22</v>
      </c>
      <c r="R19" s="14">
        <v>3</v>
      </c>
      <c r="S19" s="14">
        <f t="shared" si="2"/>
        <v>267</v>
      </c>
      <c r="T19" s="14">
        <v>59.01</v>
      </c>
      <c r="U19" s="15">
        <v>45748</v>
      </c>
      <c r="V19" s="16" t="s">
        <v>55</v>
      </c>
      <c r="W19" s="13"/>
      <c r="X19" s="19">
        <v>779009.4</v>
      </c>
      <c r="Y19" s="20" t="s">
        <v>62</v>
      </c>
    </row>
    <row r="20" spans="1:25" s="4" customFormat="1" ht="138.75" customHeight="1" x14ac:dyDescent="0.3">
      <c r="A20" s="13">
        <v>7</v>
      </c>
      <c r="B20" s="14" t="s">
        <v>36</v>
      </c>
      <c r="C20" s="15"/>
      <c r="D20" s="15">
        <v>25660</v>
      </c>
      <c r="E20" s="14" t="s">
        <v>33</v>
      </c>
      <c r="F20" s="16" t="s">
        <v>47</v>
      </c>
      <c r="G20" s="14">
        <v>3.65</v>
      </c>
      <c r="H20" s="14">
        <v>0</v>
      </c>
      <c r="I20" s="14">
        <v>0</v>
      </c>
      <c r="J20" s="14">
        <v>0</v>
      </c>
      <c r="K20" s="14">
        <v>0</v>
      </c>
      <c r="L20" s="14">
        <v>0.1</v>
      </c>
      <c r="M20" s="14">
        <v>0</v>
      </c>
      <c r="N20" s="14">
        <v>0</v>
      </c>
      <c r="O20" s="18">
        <f>(G20+H20)*2340000</f>
        <v>8541000</v>
      </c>
      <c r="P20" s="15">
        <v>32721</v>
      </c>
      <c r="Q20" s="14">
        <v>36</v>
      </c>
      <c r="R20" s="14">
        <v>0</v>
      </c>
      <c r="S20" s="14">
        <f t="shared" ref="S20:S21" si="3">Q20*12+R20</f>
        <v>432</v>
      </c>
      <c r="T20" s="14">
        <v>55.01</v>
      </c>
      <c r="U20" s="15">
        <v>45748</v>
      </c>
      <c r="V20" s="16" t="s">
        <v>55</v>
      </c>
      <c r="W20" s="13"/>
      <c r="X20" s="19">
        <v>465484.5</v>
      </c>
      <c r="Y20" s="20" t="s">
        <v>61</v>
      </c>
    </row>
    <row r="21" spans="1:25" s="4" customFormat="1" ht="153" customHeight="1" x14ac:dyDescent="0.3">
      <c r="A21" s="13">
        <v>8</v>
      </c>
      <c r="B21" s="14" t="s">
        <v>42</v>
      </c>
      <c r="C21" s="15">
        <v>29160</v>
      </c>
      <c r="D21" s="15"/>
      <c r="E21" s="14" t="s">
        <v>43</v>
      </c>
      <c r="F21" s="16" t="s">
        <v>48</v>
      </c>
      <c r="G21" s="14">
        <v>4.32</v>
      </c>
      <c r="H21" s="14">
        <v>0</v>
      </c>
      <c r="I21" s="14">
        <v>0</v>
      </c>
      <c r="J21" s="14">
        <v>0</v>
      </c>
      <c r="K21" s="14">
        <v>0</v>
      </c>
      <c r="L21" s="14">
        <v>0</v>
      </c>
      <c r="M21" s="14">
        <v>0</v>
      </c>
      <c r="N21" s="14">
        <v>0</v>
      </c>
      <c r="O21" s="18">
        <f>(G21+H21)*2340000</f>
        <v>10108800</v>
      </c>
      <c r="P21" s="15">
        <v>38899</v>
      </c>
      <c r="Q21" s="14">
        <v>18</v>
      </c>
      <c r="R21" s="14">
        <v>11</v>
      </c>
      <c r="S21" s="14">
        <f t="shared" si="3"/>
        <v>227</v>
      </c>
      <c r="T21" s="14">
        <v>45.07</v>
      </c>
      <c r="U21" s="15">
        <v>45809</v>
      </c>
      <c r="V21" s="13"/>
      <c r="W21" s="20" t="s">
        <v>56</v>
      </c>
      <c r="X21" s="19">
        <v>773323.2</v>
      </c>
      <c r="Y21" s="20" t="s">
        <v>61</v>
      </c>
    </row>
    <row r="22" spans="1:25" ht="21.75" customHeight="1" x14ac:dyDescent="0.3">
      <c r="A22" s="13"/>
      <c r="B22" s="26" t="s">
        <v>17</v>
      </c>
      <c r="C22" s="14"/>
      <c r="D22" s="14"/>
      <c r="E22" s="14"/>
      <c r="F22" s="14"/>
      <c r="G22" s="14"/>
      <c r="H22" s="14"/>
      <c r="I22" s="14"/>
      <c r="J22" s="14"/>
      <c r="K22" s="14"/>
      <c r="L22" s="14"/>
      <c r="M22" s="14"/>
      <c r="N22" s="14"/>
      <c r="O22" s="14"/>
      <c r="P22" s="15"/>
      <c r="Q22" s="14"/>
      <c r="R22" s="14"/>
      <c r="S22" s="14"/>
      <c r="T22" s="14"/>
      <c r="U22" s="14"/>
      <c r="V22" s="14"/>
      <c r="W22" s="14"/>
      <c r="X22" s="27">
        <f>SUM(X12:X21)</f>
        <v>6921282.1860000007</v>
      </c>
      <c r="Y22" s="13"/>
    </row>
    <row r="24" spans="1:25" ht="17.399999999999999" x14ac:dyDescent="0.3">
      <c r="B24" s="5"/>
      <c r="C24" s="5"/>
      <c r="D24" s="5"/>
      <c r="U24" s="5"/>
      <c r="V24" s="5"/>
      <c r="W24" s="5"/>
      <c r="X24" s="5"/>
    </row>
    <row r="25" spans="1:25" ht="17.399999999999999" x14ac:dyDescent="0.3">
      <c r="U25" s="6"/>
      <c r="V25" s="7"/>
      <c r="W25" s="7"/>
      <c r="X25" s="7"/>
    </row>
    <row r="31" spans="1:25" ht="17.399999999999999" x14ac:dyDescent="0.3">
      <c r="B31" s="5"/>
      <c r="C31" s="5"/>
      <c r="D31" s="5"/>
    </row>
  </sheetData>
  <mergeCells count="19">
    <mergeCell ref="A7:A8"/>
    <mergeCell ref="B7:B8"/>
    <mergeCell ref="E7:E8"/>
    <mergeCell ref="F7:F8"/>
    <mergeCell ref="T7:T8"/>
    <mergeCell ref="U7:U8"/>
    <mergeCell ref="X7:X8"/>
    <mergeCell ref="Y7:Y8"/>
    <mergeCell ref="B5:Y5"/>
    <mergeCell ref="V7:W7"/>
    <mergeCell ref="C7:D7"/>
    <mergeCell ref="G7:N7"/>
    <mergeCell ref="O7:O8"/>
    <mergeCell ref="P7:S7"/>
    <mergeCell ref="B4:Y4"/>
    <mergeCell ref="B1:D1"/>
    <mergeCell ref="B2:D2"/>
    <mergeCell ref="L1:Q1"/>
    <mergeCell ref="L2:Q2"/>
  </mergeCells>
  <printOptions horizontalCentered="1"/>
  <pageMargins left="0.11811023622047245" right="0.11811023622047245" top="0.55118110236220474" bottom="0.55118110236220474" header="0.31496062992125984" footer="0.31496062992125984"/>
  <pageSetup paperSize="9"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2025-04-15T04:33:26Z</cp:lastPrinted>
  <dcterms:created xsi:type="dcterms:W3CDTF">2025-01-10T07:39:37Z</dcterms:created>
  <dcterms:modified xsi:type="dcterms:W3CDTF">2025-04-18T02:39:41Z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6d010c889bdd4cc0b6d1224bca3325c1.psdsxs" Id="Rebfebffec5d84fef" /></Relationships>
</file>