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7e7b83d2e1c54e5c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92" windowWidth="14400" windowHeight="11016"/>
  </bookViews>
  <sheets>
    <sheet name="1. CĐNS" sheetId="1" r:id="rId1"/>
    <sheet name="2. XSKT" sheetId="2" r:id="rId2"/>
    <sheet name="3. XSKTCNT" sheetId="5" r:id="rId3"/>
    <sheet name="4. VTXSKT2022" sheetId="4" r:id="rId4"/>
    <sheet name="5. KDSDĐ2022" sheetId="6" r:id="rId5"/>
  </sheets>
  <definedNames>
    <definedName name="____a1" localSheetId="2" hidden="1">{"'Sheet1'!$L$16"}</definedName>
    <definedName name="____a1" localSheetId="4" hidden="1">{"'Sheet1'!$L$16"}</definedName>
    <definedName name="____a1" hidden="1">{"'Sheet1'!$L$16"}</definedName>
    <definedName name="____B1" localSheetId="2" hidden="1">{"'Sheet1'!$L$16"}</definedName>
    <definedName name="____B1" localSheetId="4" hidden="1">{"'Sheet1'!$L$16"}</definedName>
    <definedName name="____B1" hidden="1">{"'Sheet1'!$L$16"}</definedName>
    <definedName name="____ban2" localSheetId="2" hidden="1">{"'Sheet1'!$L$16"}</definedName>
    <definedName name="____ban2" localSheetId="4" hidden="1">{"'Sheet1'!$L$16"}</definedName>
    <definedName name="____ban2" hidden="1">{"'Sheet1'!$L$16"}</definedName>
    <definedName name="____h1" localSheetId="2" hidden="1">{"'Sheet1'!$L$16"}</definedName>
    <definedName name="____h1" localSheetId="4" hidden="1">{"'Sheet1'!$L$16"}</definedName>
    <definedName name="____h1" hidden="1">{"'Sheet1'!$L$16"}</definedName>
    <definedName name="____hu1" localSheetId="2" hidden="1">{"'Sheet1'!$L$16"}</definedName>
    <definedName name="____hu1" localSheetId="4" hidden="1">{"'Sheet1'!$L$16"}</definedName>
    <definedName name="____hu1" hidden="1">{"'Sheet1'!$L$16"}</definedName>
    <definedName name="____hu2" localSheetId="2" hidden="1">{"'Sheet1'!$L$16"}</definedName>
    <definedName name="____hu2" localSheetId="4" hidden="1">{"'Sheet1'!$L$16"}</definedName>
    <definedName name="____hu2" hidden="1">{"'Sheet1'!$L$16"}</definedName>
    <definedName name="____hu5" localSheetId="2" hidden="1">{"'Sheet1'!$L$16"}</definedName>
    <definedName name="____hu5" localSheetId="4" hidden="1">{"'Sheet1'!$L$16"}</definedName>
    <definedName name="____hu5" hidden="1">{"'Sheet1'!$L$16"}</definedName>
    <definedName name="____hu6" localSheetId="2" hidden="1">{"'Sheet1'!$L$16"}</definedName>
    <definedName name="____hu6" localSheetId="4" hidden="1">{"'Sheet1'!$L$16"}</definedName>
    <definedName name="____hu6" hidden="1">{"'Sheet1'!$L$16"}</definedName>
    <definedName name="____M36" localSheetId="2" hidden="1">{"'Sheet1'!$L$16"}</definedName>
    <definedName name="____M36" localSheetId="4" hidden="1">{"'Sheet1'!$L$16"}</definedName>
    <definedName name="____M36" hidden="1">{"'Sheet1'!$L$16"}</definedName>
    <definedName name="____NSO2" localSheetId="2" hidden="1">{"'Sheet1'!$L$16"}</definedName>
    <definedName name="____NSO2" localSheetId="4" hidden="1">{"'Sheet1'!$L$16"}</definedName>
    <definedName name="____NSO2" hidden="1">{"'Sheet1'!$L$16"}</definedName>
    <definedName name="____PA3" localSheetId="2" hidden="1">{"'Sheet1'!$L$16"}</definedName>
    <definedName name="____PA3" localSheetId="4" hidden="1">{"'Sheet1'!$L$16"}</definedName>
    <definedName name="____PA3" hidden="1">{"'Sheet1'!$L$16"}</definedName>
    <definedName name="____Pl2" localSheetId="2" hidden="1">{"'Sheet1'!$L$16"}</definedName>
    <definedName name="____Pl2" localSheetId="4" hidden="1">{"'Sheet1'!$L$16"}</definedName>
    <definedName name="____Pl2" hidden="1">{"'Sheet1'!$L$16"}</definedName>
    <definedName name="____Tru21" localSheetId="2" hidden="1">{"'Sheet1'!$L$16"}</definedName>
    <definedName name="____Tru21" localSheetId="4" hidden="1">{"'Sheet1'!$L$16"}</definedName>
    <definedName name="____Tru21" hidden="1">{"'Sheet1'!$L$16"}</definedName>
    <definedName name="___a1" localSheetId="2" hidden="1">{"'Sheet1'!$L$16"}</definedName>
    <definedName name="___a1" localSheetId="4" hidden="1">{"'Sheet1'!$L$16"}</definedName>
    <definedName name="___a1" hidden="1">{"'Sheet1'!$L$16"}</definedName>
    <definedName name="___B1" localSheetId="2" hidden="1">{"'Sheet1'!$L$16"}</definedName>
    <definedName name="___B1" localSheetId="4" hidden="1">{"'Sheet1'!$L$16"}</definedName>
    <definedName name="___B1" hidden="1">{"'Sheet1'!$L$16"}</definedName>
    <definedName name="___ban2" localSheetId="2" hidden="1">{"'Sheet1'!$L$16"}</definedName>
    <definedName name="___ban2" localSheetId="4" hidden="1">{"'Sheet1'!$L$16"}</definedName>
    <definedName name="___ban2" hidden="1">{"'Sheet1'!$L$16"}</definedName>
    <definedName name="___h1" localSheetId="2" hidden="1">{"'Sheet1'!$L$16"}</definedName>
    <definedName name="___h1" localSheetId="4" hidden="1">{"'Sheet1'!$L$16"}</definedName>
    <definedName name="___h1" hidden="1">{"'Sheet1'!$L$16"}</definedName>
    <definedName name="___hsm2">1.1289</definedName>
    <definedName name="___hu1" localSheetId="2" hidden="1">{"'Sheet1'!$L$16"}</definedName>
    <definedName name="___hu1" localSheetId="4" hidden="1">{"'Sheet1'!$L$16"}</definedName>
    <definedName name="___hu1" hidden="1">{"'Sheet1'!$L$16"}</definedName>
    <definedName name="___hu2" localSheetId="2" hidden="1">{"'Sheet1'!$L$16"}</definedName>
    <definedName name="___hu2" localSheetId="4" hidden="1">{"'Sheet1'!$L$16"}</definedName>
    <definedName name="___hu2" hidden="1">{"'Sheet1'!$L$16"}</definedName>
    <definedName name="___hu5" localSheetId="2" hidden="1">{"'Sheet1'!$L$16"}</definedName>
    <definedName name="___hu5" localSheetId="4" hidden="1">{"'Sheet1'!$L$16"}</definedName>
    <definedName name="___hu5" hidden="1">{"'Sheet1'!$L$16"}</definedName>
    <definedName name="___hu6" localSheetId="2" hidden="1">{"'Sheet1'!$L$16"}</definedName>
    <definedName name="___hu6" localSheetId="4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M36" localSheetId="2" hidden="1">{"'Sheet1'!$L$16"}</definedName>
    <definedName name="___M36" localSheetId="4" hidden="1">{"'Sheet1'!$L$16"}</definedName>
    <definedName name="___M36" hidden="1">{"'Sheet1'!$L$16"}</definedName>
    <definedName name="___NSO2" localSheetId="2" hidden="1">{"'Sheet1'!$L$16"}</definedName>
    <definedName name="___NSO2" localSheetId="4" hidden="1">{"'Sheet1'!$L$16"}</definedName>
    <definedName name="___NSO2" hidden="1">{"'Sheet1'!$L$16"}</definedName>
    <definedName name="___PA3" localSheetId="2" hidden="1">{"'Sheet1'!$L$16"}</definedName>
    <definedName name="___PA3" localSheetId="4" hidden="1">{"'Sheet1'!$L$16"}</definedName>
    <definedName name="___PA3" hidden="1">{"'Sheet1'!$L$16"}</definedName>
    <definedName name="___Pl2" localSheetId="2" hidden="1">{"'Sheet1'!$L$16"}</definedName>
    <definedName name="___Pl2" localSheetId="4" hidden="1">{"'Sheet1'!$L$16"}</definedName>
    <definedName name="___Pl2" hidden="1">{"'Sheet1'!$L$16"}</definedName>
    <definedName name="___PL3" localSheetId="4" hidden="1">#REF!</definedName>
    <definedName name="___PL3" hidden="1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ru21" localSheetId="2" hidden="1">{"'Sheet1'!$L$16"}</definedName>
    <definedName name="___Tru21" localSheetId="4" hidden="1">{"'Sheet1'!$L$16"}</definedName>
    <definedName name="___Tru21" hidden="1">{"'Sheet1'!$L$16"}</definedName>
    <definedName name="__a1" localSheetId="2" hidden="1">{"'Sheet1'!$L$16"}</definedName>
    <definedName name="__a1" localSheetId="4" hidden="1">{"'Sheet1'!$L$16"}</definedName>
    <definedName name="__a1" hidden="1">{"'Sheet1'!$L$16"}</definedName>
    <definedName name="__B1" localSheetId="2" hidden="1">{"'Sheet1'!$L$16"}</definedName>
    <definedName name="__B1" localSheetId="4" hidden="1">{"'Sheet1'!$L$16"}</definedName>
    <definedName name="__B1" hidden="1">{"'Sheet1'!$L$16"}</definedName>
    <definedName name="__ban2" localSheetId="2" hidden="1">{"'Sheet1'!$L$16"}</definedName>
    <definedName name="__ban2" localSheetId="4" hidden="1">{"'Sheet1'!$L$16"}</definedName>
    <definedName name="__ban2" hidden="1">{"'Sheet1'!$L$16"}</definedName>
    <definedName name="__h1" localSheetId="2" hidden="1">{"'Sheet1'!$L$16"}</definedName>
    <definedName name="__h1" localSheetId="4" hidden="1">{"'Sheet1'!$L$16"}</definedName>
    <definedName name="__h1" hidden="1">{"'Sheet1'!$L$16"}</definedName>
    <definedName name="__hsm2">1.1289</definedName>
    <definedName name="__hu1" localSheetId="2" hidden="1">{"'Sheet1'!$L$16"}</definedName>
    <definedName name="__hu1" localSheetId="4" hidden="1">{"'Sheet1'!$L$16"}</definedName>
    <definedName name="__hu1" hidden="1">{"'Sheet1'!$L$16"}</definedName>
    <definedName name="__hu2" localSheetId="2" hidden="1">{"'Sheet1'!$L$16"}</definedName>
    <definedName name="__hu2" localSheetId="4" hidden="1">{"'Sheet1'!$L$16"}</definedName>
    <definedName name="__hu2" hidden="1">{"'Sheet1'!$L$16"}</definedName>
    <definedName name="__hu5" localSheetId="2" hidden="1">{"'Sheet1'!$L$16"}</definedName>
    <definedName name="__hu5" localSheetId="4" hidden="1">{"'Sheet1'!$L$16"}</definedName>
    <definedName name="__hu5" hidden="1">{"'Sheet1'!$L$16"}</definedName>
    <definedName name="__hu6" localSheetId="2" hidden="1">{"'Sheet1'!$L$16"}</definedName>
    <definedName name="__hu6" localSheetId="4" hidden="1">{"'Sheet1'!$L$16"}</definedName>
    <definedName name="__hu6" hidden="1">{"'Sheet1'!$L$16"}</definedName>
    <definedName name="__isc1">0.035</definedName>
    <definedName name="__isc2">0.02</definedName>
    <definedName name="__isc3">0.054</definedName>
    <definedName name="__M36" localSheetId="2" hidden="1">{"'Sheet1'!$L$16"}</definedName>
    <definedName name="__M36" localSheetId="4" hidden="1">{"'Sheet1'!$L$16"}</definedName>
    <definedName name="__M36" hidden="1">{"'Sheet1'!$L$16"}</definedName>
    <definedName name="__NSO2" localSheetId="2" hidden="1">{"'Sheet1'!$L$16"}</definedName>
    <definedName name="__NSO2" localSheetId="4" hidden="1">{"'Sheet1'!$L$16"}</definedName>
    <definedName name="__NSO2" hidden="1">{"'Sheet1'!$L$16"}</definedName>
    <definedName name="__PA3" localSheetId="2" hidden="1">{"'Sheet1'!$L$16"}</definedName>
    <definedName name="__PA3" localSheetId="4" hidden="1">{"'Sheet1'!$L$16"}</definedName>
    <definedName name="__PA3" hidden="1">{"'Sheet1'!$L$16"}</definedName>
    <definedName name="__Pl2" localSheetId="2" hidden="1">{"'Sheet1'!$L$16"}</definedName>
    <definedName name="__Pl2" localSheetId="4" hidden="1">{"'Sheet1'!$L$16"}</definedName>
    <definedName name="__Pl2" hidden="1">{"'Sheet1'!$L$16"}</definedName>
    <definedName name="__SOC10">0.3456</definedName>
    <definedName name="__SOC8">0.2827</definedName>
    <definedName name="__Sta1">531.877</definedName>
    <definedName name="__Sta2">561.952</definedName>
    <definedName name="__Sta3">712.202</definedName>
    <definedName name="__Sta4">762.202</definedName>
    <definedName name="__Tru21" localSheetId="2" hidden="1">{"'Sheet1'!$L$16"}</definedName>
    <definedName name="__Tru21" localSheetId="4" hidden="1">{"'Sheet1'!$L$16"}</definedName>
    <definedName name="__Tru21" hidden="1">{"'Sheet1'!$L$16"}</definedName>
    <definedName name="__vl2" localSheetId="2" hidden="1">{"'Sheet1'!$L$16"}</definedName>
    <definedName name="__vl2" localSheetId="4" hidden="1">{"'Sheet1'!$L$16"}</definedName>
    <definedName name="__vl2" hidden="1">{"'Sheet1'!$L$16"}</definedName>
    <definedName name="_40x4">5100</definedName>
    <definedName name="_a1" localSheetId="2" hidden="1">{"'Sheet1'!$L$16"}</definedName>
    <definedName name="_a1" localSheetId="4" hidden="1">{"'Sheet1'!$L$16"}</definedName>
    <definedName name="_a1" hidden="1">{"'Sheet1'!$L$16"}</definedName>
    <definedName name="_a129" localSheetId="2" hidden="1">{"Offgrid",#N/A,FALSE,"OFFGRID";"Region",#N/A,FALSE,"REGION";"Offgrid -2",#N/A,FALSE,"OFFGRID";"WTP",#N/A,FALSE,"WTP";"WTP -2",#N/A,FALSE,"WTP";"Project",#N/A,FALSE,"PROJECT";"Summary -2",#N/A,FALSE,"SUMMARY"}</definedName>
    <definedName name="_a129" localSheetId="4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2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4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1" localSheetId="2" hidden="1">{"'Sheet1'!$L$16"}</definedName>
    <definedName name="_B1" localSheetId="4" hidden="1">{"'Sheet1'!$L$16"}</definedName>
    <definedName name="_B1" hidden="1">{"'Sheet1'!$L$16"}</definedName>
    <definedName name="_ban2" localSheetId="2" hidden="1">{"'Sheet1'!$L$16"}</definedName>
    <definedName name="_ban2" localSheetId="4" hidden="1">{"'Sheet1'!$L$16"}</definedName>
    <definedName name="_ban2" hidden="1">{"'Sheet1'!$L$16"}</definedName>
    <definedName name="_Fill" localSheetId="4" hidden="1">#REF!</definedName>
    <definedName name="_Fill" hidden="1">#REF!</definedName>
    <definedName name="_xlnm._FilterDatabase" localSheetId="1" hidden="1">'2. XSKT'!$A$8:$BC$33</definedName>
    <definedName name="_xlnm._FilterDatabase" localSheetId="2" hidden="1">#REF!</definedName>
    <definedName name="_xlnm._FilterDatabase" localSheetId="4" hidden="1">#REF!</definedName>
    <definedName name="_xlnm._FilterDatabase" hidden="1">#REF!</definedName>
    <definedName name="_h1" localSheetId="2" hidden="1">{"'Sheet1'!$L$16"}</definedName>
    <definedName name="_h1" localSheetId="4" hidden="1">{"'Sheet1'!$L$16"}</definedName>
    <definedName name="_h1" hidden="1">{"'Sheet1'!$L$16"}</definedName>
    <definedName name="_hsm2">1.1289</definedName>
    <definedName name="_hu1" localSheetId="2" hidden="1">{"'Sheet1'!$L$16"}</definedName>
    <definedName name="_hu1" localSheetId="4" hidden="1">{"'Sheet1'!$L$16"}</definedName>
    <definedName name="_hu1" hidden="1">{"'Sheet1'!$L$16"}</definedName>
    <definedName name="_hu2" localSheetId="2" hidden="1">{"'Sheet1'!$L$16"}</definedName>
    <definedName name="_hu2" localSheetId="4" hidden="1">{"'Sheet1'!$L$16"}</definedName>
    <definedName name="_hu2" hidden="1">{"'Sheet1'!$L$16"}</definedName>
    <definedName name="_hu5" localSheetId="2" hidden="1">{"'Sheet1'!$L$16"}</definedName>
    <definedName name="_hu5" localSheetId="4" hidden="1">{"'Sheet1'!$L$16"}</definedName>
    <definedName name="_hu5" hidden="1">{"'Sheet1'!$L$16"}</definedName>
    <definedName name="_hu6" localSheetId="2" hidden="1">{"'Sheet1'!$L$16"}</definedName>
    <definedName name="_hu6" localSheetId="4" hidden="1">{"'Sheet1'!$L$16"}</definedName>
    <definedName name="_hu6" hidden="1">{"'Sheet1'!$L$16"}</definedName>
    <definedName name="_isc1">0.035</definedName>
    <definedName name="_isc2">0.02</definedName>
    <definedName name="_isc3">0.054</definedName>
    <definedName name="_Key1" localSheetId="2" hidden="1">#REF!</definedName>
    <definedName name="_Key1" localSheetId="4" hidden="1">#REF!</definedName>
    <definedName name="_Key1" hidden="1">#REF!</definedName>
    <definedName name="_Key2" localSheetId="2" hidden="1">#REF!</definedName>
    <definedName name="_Key2" localSheetId="4" hidden="1">#REF!</definedName>
    <definedName name="_Key2" hidden="1">#REF!</definedName>
    <definedName name="_km03" localSheetId="2" hidden="1">{"'Sheet1'!$L$16"}</definedName>
    <definedName name="_km03" localSheetId="4" hidden="1">{"'Sheet1'!$L$16"}</definedName>
    <definedName name="_km03" hidden="1">{"'Sheet1'!$L$16"}</definedName>
    <definedName name="_M36" localSheetId="2" hidden="1">{"'Sheet1'!$L$16"}</definedName>
    <definedName name="_M36" localSheetId="4" hidden="1">{"'Sheet1'!$L$16"}</definedName>
    <definedName name="_M36" hidden="1">{"'Sheet1'!$L$16"}</definedName>
    <definedName name="_NSO2" localSheetId="2" hidden="1">{"'Sheet1'!$L$16"}</definedName>
    <definedName name="_NSO2" localSheetId="4" hidden="1">{"'Sheet1'!$L$16"}</definedName>
    <definedName name="_NSO2" hidden="1">{"'Sheet1'!$L$16"}</definedName>
    <definedName name="_Order1" hidden="1">255</definedName>
    <definedName name="_Order2" hidden="1">255</definedName>
    <definedName name="_PA3" localSheetId="2" hidden="1">{"'Sheet1'!$L$16"}</definedName>
    <definedName name="_PA3" localSheetId="4" hidden="1">{"'Sheet1'!$L$16"}</definedName>
    <definedName name="_PA3" hidden="1">{"'Sheet1'!$L$16"}</definedName>
    <definedName name="_Pl2" localSheetId="2" hidden="1">{"'Sheet1'!$L$16"}</definedName>
    <definedName name="_Pl2" localSheetId="4" hidden="1">{"'Sheet1'!$L$16"}</definedName>
    <definedName name="_Pl2" hidden="1">{"'Sheet1'!$L$16"}</definedName>
    <definedName name="_PL3" localSheetId="4" hidden="1">#REF!</definedName>
    <definedName name="_PL3" hidden="1">#REF!</definedName>
    <definedName name="_SOC10">0.3456</definedName>
    <definedName name="_SOC8">0.2827</definedName>
    <definedName name="_Sort" localSheetId="2" hidden="1">#REF!</definedName>
    <definedName name="_Sort" localSheetId="4" hidden="1">#REF!</definedName>
    <definedName name="_Sort" hidden="1">#REF!</definedName>
    <definedName name="_Sta1">531.877</definedName>
    <definedName name="_Sta2">561.952</definedName>
    <definedName name="_Sta3">712.202</definedName>
    <definedName name="_Sta4">762.202</definedName>
    <definedName name="_Tru21" localSheetId="2" hidden="1">{"'Sheet1'!$L$16"}</definedName>
    <definedName name="_Tru21" localSheetId="4" hidden="1">{"'Sheet1'!$L$16"}</definedName>
    <definedName name="_Tru21" hidden="1">{"'Sheet1'!$L$16"}</definedName>
    <definedName name="_vl2" localSheetId="2" hidden="1">{"'Sheet1'!$L$16"}</definedName>
    <definedName name="_vl2" localSheetId="4" hidden="1">{"'Sheet1'!$L$16"}</definedName>
    <definedName name="_vl2" hidden="1">{"'Sheet1'!$L$16"}</definedName>
    <definedName name="a" localSheetId="2" hidden="1">{"'Sheet1'!$L$16"}</definedName>
    <definedName name="a" localSheetId="4" hidden="1">{"'Sheet1'!$L$16"}</definedName>
    <definedName name="a" hidden="1">{"'Sheet1'!$L$16"}</definedName>
    <definedName name="ABC" localSheetId="4" hidden="1">#REF!</definedName>
    <definedName name="ABC" hidden="1">#REF!</definedName>
    <definedName name="anscount" hidden="1">3</definedName>
    <definedName name="ATGT" localSheetId="2" hidden="1">{"'Sheet1'!$L$16"}</definedName>
    <definedName name="ATGT" localSheetId="4" hidden="1">{"'Sheet1'!$L$16"}</definedName>
    <definedName name="ATGT" hidden="1">{"'Sheet1'!$L$16"}</definedName>
    <definedName name="B.nuamat">7.25</definedName>
    <definedName name="bdd">1.5</definedName>
    <definedName name="Bm">3.5</definedName>
    <definedName name="Bn">6.5</definedName>
    <definedName name="Bulongma">8700</definedName>
    <definedName name="C.doc1">540</definedName>
    <definedName name="C.doc2">740</definedName>
    <definedName name="CACAU">298161</definedName>
    <definedName name="CDTK_tim">31.77</definedName>
    <definedName name="chitietbgiang2" localSheetId="2" hidden="1">{"'Sheet1'!$L$16"}</definedName>
    <definedName name="chitietbgiang2" localSheetId="4" hidden="1">{"'Sheet1'!$L$16"}</definedName>
    <definedName name="chitietbgiang2" hidden="1">{"'Sheet1'!$L$16"}</definedName>
    <definedName name="chung">66</definedName>
    <definedName name="CLVC3">0.1</definedName>
    <definedName name="CoCauN" localSheetId="2" hidden="1">{"'Sheet1'!$L$16"}</definedName>
    <definedName name="CoCauN" localSheetId="4" hidden="1">{"'Sheet1'!$L$16"}</definedName>
    <definedName name="CoCauN" hidden="1">{"'Sheet1'!$L$16"}</definedName>
    <definedName name="Code" localSheetId="4" hidden="1">#REF!</definedName>
    <definedName name="Code" hidden="1">#REF!</definedName>
    <definedName name="Cotsatma">9726</definedName>
    <definedName name="Cotthepma">9726</definedName>
    <definedName name="CP" localSheetId="2" hidden="1">#REF!</definedName>
    <definedName name="CP" localSheetId="4" hidden="1">#REF!</definedName>
    <definedName name="CP" hidden="1">#REF!</definedName>
    <definedName name="CTCT1" localSheetId="2" hidden="1">{"'Sheet1'!$L$16"}</definedName>
    <definedName name="CTCT1" localSheetId="4" hidden="1">{"'Sheet1'!$L$16"}</definedName>
    <definedName name="CTCT1" hidden="1">{"'Sheet1'!$L$16"}</definedName>
    <definedName name="dam">78000</definedName>
    <definedName name="data1" localSheetId="2" hidden="1">#REF!</definedName>
    <definedName name="data1" localSheetId="4" hidden="1">#REF!</definedName>
    <definedName name="data1" hidden="1">#REF!</definedName>
    <definedName name="data2" localSheetId="4" hidden="1">#REF!</definedName>
    <definedName name="data2" hidden="1">#REF!</definedName>
    <definedName name="data3" localSheetId="4" hidden="1">#REF!</definedName>
    <definedName name="data3" hidden="1">#REF!</definedName>
    <definedName name="DCL_22">12117600</definedName>
    <definedName name="DCL_35">25490000</definedName>
    <definedName name="dddem">0.1</definedName>
    <definedName name="Discount" localSheetId="2" hidden="1">#REF!</definedName>
    <definedName name="Discount" localSheetId="4" hidden="1">#REF!</definedName>
    <definedName name="Discount" hidden="1">#REF!</definedName>
    <definedName name="display_area_2" localSheetId="2" hidden="1">#REF!</definedName>
    <definedName name="display_area_2" localSheetId="4" hidden="1">#REF!</definedName>
    <definedName name="display_area_2" hidden="1">#REF!</definedName>
    <definedName name="docdoc">0.03125</definedName>
    <definedName name="dotcong">1</definedName>
    <definedName name="drf" localSheetId="2" hidden="1">#REF!</definedName>
    <definedName name="drf" localSheetId="4" hidden="1">#REF!</definedName>
    <definedName name="drf" hidden="1">#REF!</definedName>
    <definedName name="ds" localSheetId="2" hidden="1">{#N/A,#N/A,FALSE,"Chi tiÆt"}</definedName>
    <definedName name="ds" localSheetId="4" hidden="1">{#N/A,#N/A,FALSE,"Chi tiÆt"}</definedName>
    <definedName name="ds" hidden="1">{#N/A,#N/A,FALSE,"Chi tiÆt"}</definedName>
    <definedName name="dsh" localSheetId="2" hidden="1">#REF!</definedName>
    <definedName name="dsh" localSheetId="4" hidden="1">#REF!</definedName>
    <definedName name="dsh" hidden="1">#REF!</definedName>
    <definedName name="E.chandoc">8.875</definedName>
    <definedName name="E.PC">10.438</definedName>
    <definedName name="E.PVI">12</definedName>
    <definedName name="FCode" localSheetId="2" hidden="1">#REF!</definedName>
    <definedName name="FCode" localSheetId="4" hidden="1">#REF!</definedName>
    <definedName name="FCode" hidden="1">#REF!</definedName>
    <definedName name="fff" localSheetId="2" hidden="1">{"'Sheet1'!$L$16"}</definedName>
    <definedName name="fff" localSheetId="4" hidden="1">{"'Sheet1'!$L$16"}</definedName>
    <definedName name="fff" hidden="1">{"'Sheet1'!$L$16"}</definedName>
    <definedName name="FI_12">4820</definedName>
    <definedName name="g" localSheetId="2" hidden="1">{"'Sheet1'!$L$16"}</definedName>
    <definedName name="g" localSheetId="4" hidden="1">{"'Sheet1'!$L$16"}</definedName>
    <definedName name="g" hidden="1">{"'Sheet1'!$L$16"}</definedName>
    <definedName name="h" localSheetId="2" hidden="1">{"'Sheet1'!$L$16"}</definedName>
    <definedName name="h" localSheetId="4" hidden="1">{"'Sheet1'!$L$16"}</definedName>
    <definedName name="h" hidden="1">{"'Sheet1'!$L$16"}</definedName>
    <definedName name="Hdao">0.3</definedName>
    <definedName name="Hdap">5.2</definedName>
    <definedName name="Heä_soá_laép_xaø_H">1.7</definedName>
    <definedName name="HiddenRows" localSheetId="2" hidden="1">#REF!</definedName>
    <definedName name="HiddenRows" localSheetId="4" hidden="1">#REF!</definedName>
    <definedName name="HiddenRows" hidden="1">#REF!</definedName>
    <definedName name="hoc">55000</definedName>
    <definedName name="HSCT3">0.1</definedName>
    <definedName name="HSDN">2.5</definedName>
    <definedName name="HSLXH">1.7</definedName>
    <definedName name="hsm">1.1289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vl">1</definedName>
    <definedName name="hsvl2">1</definedName>
    <definedName name="htlm" localSheetId="2" hidden="1">{"'Sheet1'!$L$16"}</definedName>
    <definedName name="htlm" localSheetId="4" hidden="1">{"'Sheet1'!$L$16"}</definedName>
    <definedName name="htlm" hidden="1">{"'Sheet1'!$L$16"}</definedName>
    <definedName name="HTML_CodePage" hidden="1">950</definedName>
    <definedName name="HTML_Control" localSheetId="2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localSheetId="2" hidden="1">{"'Sheet1'!$L$16"}</definedName>
    <definedName name="hu" localSheetId="4" hidden="1">{"'Sheet1'!$L$16"}</definedName>
    <definedName name="hu" hidden="1">{"'Sheet1'!$L$16"}</definedName>
    <definedName name="HUU" localSheetId="2" hidden="1">{"'Sheet1'!$L$16"}</definedName>
    <definedName name="HUU" localSheetId="4" hidden="1">{"'Sheet1'!$L$16"}</definedName>
    <definedName name="HUU" hidden="1">{"'Sheet1'!$L$16"}</definedName>
    <definedName name="huy" localSheetId="2" hidden="1">{"'Sheet1'!$L$16"}</definedName>
    <definedName name="huy" localSheetId="4" hidden="1">{"'Sheet1'!$L$16"}</definedName>
    <definedName name="huy" hidden="1">{"'Sheet1'!$L$16"}</definedName>
    <definedName name="j" localSheetId="2" hidden="1">{"'Sheet1'!$L$16"}</definedName>
    <definedName name="j" localSheetId="4" hidden="1">{"'Sheet1'!$L$16"}</definedName>
    <definedName name="j" hidden="1">{"'Sheet1'!$L$16"}</definedName>
    <definedName name="k" localSheetId="2" hidden="1">{"'Sheet1'!$L$16"}</definedName>
    <definedName name="k" localSheetId="4" hidden="1">{"'Sheet1'!$L$16"}</definedName>
    <definedName name="k" hidden="1">{"'Sheet1'!$L$16"}</definedName>
    <definedName name="khac">2</definedName>
    <definedName name="khongtruotgia" localSheetId="2" hidden="1">{"'Sheet1'!$L$16"}</definedName>
    <definedName name="khongtruotgia" localSheetId="4" hidden="1">{"'Sheet1'!$L$16"}</definedName>
    <definedName name="khongtruotgia" hidden="1">{"'Sheet1'!$L$16"}</definedName>
    <definedName name="ksbn" localSheetId="2" hidden="1">{"'Sheet1'!$L$16"}</definedName>
    <definedName name="ksbn" localSheetId="4" hidden="1">{"'Sheet1'!$L$16"}</definedName>
    <definedName name="ksbn" hidden="1">{"'Sheet1'!$L$16"}</definedName>
    <definedName name="kshn" localSheetId="2" hidden="1">{"'Sheet1'!$L$16"}</definedName>
    <definedName name="kshn" localSheetId="4" hidden="1">{"'Sheet1'!$L$16"}</definedName>
    <definedName name="kshn" hidden="1">{"'Sheet1'!$L$16"}</definedName>
    <definedName name="ksls" localSheetId="2" hidden="1">{"'Sheet1'!$L$16"}</definedName>
    <definedName name="ksls" localSheetId="4" hidden="1">{"'Sheet1'!$L$16"}</definedName>
    <definedName name="ksls" hidden="1">{"'Sheet1'!$L$16"}</definedName>
    <definedName name="l" localSheetId="2" hidden="1">{"'Sheet1'!$L$16"}</definedName>
    <definedName name="l" localSheetId="4" hidden="1">{"'Sheet1'!$L$16"}</definedName>
    <definedName name="l" hidden="1">{"'Sheet1'!$L$16"}</definedName>
    <definedName name="L63x6">5800</definedName>
    <definedName name="langson" localSheetId="2" hidden="1">{"'Sheet1'!$L$16"}</definedName>
    <definedName name="langson" localSheetId="4" hidden="1">{"'Sheet1'!$L$16"}</definedName>
    <definedName name="langson" hidden="1">{"'Sheet1'!$L$16"}</definedName>
    <definedName name="LBS_22">107800000</definedName>
    <definedName name="lk" localSheetId="2" hidden="1">#REF!</definedName>
    <definedName name="lk" localSheetId="4" hidden="1">#REF!</definedName>
    <definedName name="lk" hidden="1">#REF!</definedName>
    <definedName name="m" localSheetId="2" hidden="1">{"'Sheet1'!$L$16"}</definedName>
    <definedName name="m" localSheetId="4" hidden="1">{"'Sheet1'!$L$16"}</definedName>
    <definedName name="m" hidden="1">{"'Sheet1'!$L$16"}</definedName>
    <definedName name="mo" localSheetId="2" hidden="1">{"'Sheet1'!$L$16"}</definedName>
    <definedName name="mo" localSheetId="4" hidden="1">{"'Sheet1'!$L$16"}</definedName>
    <definedName name="mo" hidden="1">{"'Sheet1'!$L$16"}</definedName>
    <definedName name="moi" localSheetId="2" hidden="1">{"'Sheet1'!$L$16"}</definedName>
    <definedName name="moi" localSheetId="4" hidden="1">{"'Sheet1'!$L$16"}</definedName>
    <definedName name="moi" hidden="1">{"'Sheet1'!$L$16"}</definedName>
    <definedName name="n" localSheetId="2" hidden="1">{"'Sheet1'!$L$16"}</definedName>
    <definedName name="n" localSheetId="4" hidden="1">{"'Sheet1'!$L$16"}</definedName>
    <definedName name="n" hidden="1">{"'Sheet1'!$L$16"}</definedName>
    <definedName name="OrderTable" localSheetId="4" hidden="1">#REF!</definedName>
    <definedName name="OrderTable" hidden="1">#REF!</definedName>
    <definedName name="PAIII_" localSheetId="2" hidden="1">{"'Sheet1'!$L$16"}</definedName>
    <definedName name="PAIII_" localSheetId="4" hidden="1">{"'Sheet1'!$L$16"}</definedName>
    <definedName name="PAIII_" hidden="1">{"'Sheet1'!$L$16"}</definedName>
    <definedName name="PMS" localSheetId="2" hidden="1">{"'Sheet1'!$L$16"}</definedName>
    <definedName name="PMS" localSheetId="4" hidden="1">{"'Sheet1'!$L$16"}</definedName>
    <definedName name="PMS" hidden="1">{"'Sheet1'!$L$16"}</definedName>
    <definedName name="_xlnm.Print_Area" localSheetId="0">'1. CĐNS'!$A$1:$AE$24</definedName>
    <definedName name="_xlnm.Print_Area" localSheetId="1">'2. XSKT'!$A$1:$AE$61</definedName>
    <definedName name="_xlnm.Print_Area" localSheetId="2">'3. XSKTCNT'!$A$1:$R$12</definedName>
    <definedName name="_xlnm.Print_Area" localSheetId="3">'4. VTXSKT2022'!$A$1:$U$26</definedName>
    <definedName name="_xlnm.Print_Area" localSheetId="4">'5. KDSDĐ2022'!$A$1:$R$12</definedName>
    <definedName name="_xlnm.Print_Titles" localSheetId="0">'1. CĐNS'!$5:$7</definedName>
    <definedName name="_xlnm.Print_Titles" localSheetId="1">'2. XSKT'!$5:$7</definedName>
    <definedName name="_xlnm.Print_Titles" localSheetId="2">'3. XSKTCNT'!$5:$7</definedName>
    <definedName name="_xlnm.Print_Titles" localSheetId="3">'4. VTXSKT2022'!$5:$7</definedName>
    <definedName name="_xlnm.Print_Titles" localSheetId="4">'5. KDSDĐ2022'!$5:$7</definedName>
    <definedName name="ProdForm" localSheetId="2" hidden="1">#REF!</definedName>
    <definedName name="ProdForm" localSheetId="4" hidden="1">#REF!</definedName>
    <definedName name="ProdForm" hidden="1">#REF!</definedName>
    <definedName name="Product" localSheetId="2" hidden="1">#REF!</definedName>
    <definedName name="Product" localSheetId="4" hidden="1">#REF!</definedName>
    <definedName name="Product" hidden="1">#REF!</definedName>
    <definedName name="rate">14000</definedName>
    <definedName name="RCArea" localSheetId="2" hidden="1">#REF!</definedName>
    <definedName name="RCArea" localSheetId="4" hidden="1">#REF!</definedName>
    <definedName name="RCArea" hidden="1">#REF!</definedName>
    <definedName name="S.dinh">640</definedName>
    <definedName name="Spanner_Auto_File">"C:\My Documents\tinh cdo.x2a"</definedName>
    <definedName name="SpecialPrice" localSheetId="2" hidden="1">#REF!</definedName>
    <definedName name="SpecialPrice" localSheetId="4" hidden="1">#REF!</definedName>
    <definedName name="SpecialPrice" hidden="1">#REF!</definedName>
    <definedName name="t" localSheetId="2" hidden="1">{"'Sheet1'!$L$16"}</definedName>
    <definedName name="t" localSheetId="4" hidden="1">{"'Sheet1'!$L$16"}</definedName>
    <definedName name="t" hidden="1">{"'Sheet1'!$L$16"}</definedName>
    <definedName name="Tang">100</definedName>
    <definedName name="TaxTV">10%</definedName>
    <definedName name="TaxXL">5%</definedName>
    <definedName name="tbl_ProdInfo" localSheetId="2" hidden="1">#REF!</definedName>
    <definedName name="tbl_ProdInfo" localSheetId="4" hidden="1">#REF!</definedName>
    <definedName name="tbl_ProdInfo" hidden="1">#REF!</definedName>
    <definedName name="tha" localSheetId="2" hidden="1">{"'Sheet1'!$L$16"}</definedName>
    <definedName name="tha" localSheetId="4" hidden="1">{"'Sheet1'!$L$16"}</definedName>
    <definedName name="tha" hidden="1">{"'Sheet1'!$L$16"}</definedName>
    <definedName name="thepma">10500</definedName>
    <definedName name="thue">6</definedName>
    <definedName name="Tiepdiama">9500</definedName>
    <definedName name="ttttt" localSheetId="2" hidden="1">{"'Sheet1'!$L$16"}</definedName>
    <definedName name="ttttt" localSheetId="4" hidden="1">{"'Sheet1'!$L$16"}</definedName>
    <definedName name="ttttt" hidden="1">{"'Sheet1'!$L$16"}</definedName>
    <definedName name="TTTTTTTTT" localSheetId="2" hidden="1">{"'Sheet1'!$L$16"}</definedName>
    <definedName name="TTTTTTTTT" localSheetId="4" hidden="1">{"'Sheet1'!$L$16"}</definedName>
    <definedName name="TTTTTTTTT" hidden="1">{"'Sheet1'!$L$16"}</definedName>
    <definedName name="ttttttttttt" localSheetId="2" hidden="1">{"'Sheet1'!$L$16"}</definedName>
    <definedName name="ttttttttttt" localSheetId="4" hidden="1">{"'Sheet1'!$L$16"}</definedName>
    <definedName name="ttttttttttt" hidden="1">{"'Sheet1'!$L$16"}</definedName>
    <definedName name="tuyennhanh" localSheetId="2" hidden="1">{"'Sheet1'!$L$16"}</definedName>
    <definedName name="tuyennhanh" localSheetId="4" hidden="1">{"'Sheet1'!$L$16"}</definedName>
    <definedName name="tuyennhanh" hidden="1">{"'Sheet1'!$L$16"}</definedName>
    <definedName name="u" localSheetId="2" hidden="1">{"'Sheet1'!$L$16"}</definedName>
    <definedName name="u" localSheetId="4" hidden="1">{"'Sheet1'!$L$16"}</definedName>
    <definedName name="u" hidden="1">{"'Sheet1'!$L$16"}</definedName>
    <definedName name="ư" localSheetId="2" hidden="1">{"'Sheet1'!$L$16"}</definedName>
    <definedName name="ư" localSheetId="4" hidden="1">{"'Sheet1'!$L$16"}</definedName>
    <definedName name="ư" hidden="1">{"'Sheet1'!$L$16"}</definedName>
    <definedName name="v" localSheetId="2" hidden="1">{"'Sheet1'!$L$16"}</definedName>
    <definedName name="v" localSheetId="4" hidden="1">{"'Sheet1'!$L$16"}</definedName>
    <definedName name="v" hidden="1">{"'Sheet1'!$L$16"}</definedName>
    <definedName name="VAÄT_LIEÄU">"nhandongia"</definedName>
    <definedName name="vcbo1" localSheetId="2" hidden="1">{"'Sheet1'!$L$16"}</definedName>
    <definedName name="vcbo1" localSheetId="4" hidden="1">{"'Sheet1'!$L$16"}</definedName>
    <definedName name="vcbo1" hidden="1">{"'Sheet1'!$L$16"}</definedName>
    <definedName name="vcoto" localSheetId="2" hidden="1">{"'Sheet1'!$L$16"}</definedName>
    <definedName name="vcoto" localSheetId="4" hidden="1">{"'Sheet1'!$L$16"}</definedName>
    <definedName name="vcoto" hidden="1">{"'Sheet1'!$L$16"}</definedName>
    <definedName name="Viet" localSheetId="2" hidden="1">{"'Sheet1'!$L$16"}</definedName>
    <definedName name="Viet" localSheetId="4" hidden="1">{"'Sheet1'!$L$16"}</definedName>
    <definedName name="Viet" hidden="1">{"'Sheet1'!$L$16"}</definedName>
    <definedName name="WIRE1">5</definedName>
    <definedName name="wrn.aaa." localSheetId="2" hidden="1">{#N/A,#N/A,FALSE,"Sheet1";#N/A,#N/A,FALSE,"Sheet1";#N/A,#N/A,FALSE,"Sheet1"}</definedName>
    <definedName name="wrn.aaa." localSheetId="4" hidden="1">{#N/A,#N/A,FALSE,"Sheet1";#N/A,#N/A,FALSE,"Sheet1";#N/A,#N/A,FALSE,"Sheet1"}</definedName>
    <definedName name="wrn.aaa." hidden="1">{#N/A,#N/A,FALSE,"Sheet1";#N/A,#N/A,FALSE,"Sheet1";#N/A,#N/A,FALSE,"Sheet1"}</definedName>
    <definedName name="wrn.chi._.tiÆt." localSheetId="2" hidden="1">{#N/A,#N/A,FALSE,"Chi tiÆt"}</definedName>
    <definedName name="wrn.chi._.tiÆt." localSheetId="4" hidden="1">{#N/A,#N/A,FALSE,"Chi tiÆt"}</definedName>
    <definedName name="wrn.chi._.tiÆt." hidden="1">{#N/A,#N/A,FALSE,"Chi tiÆt"}</definedName>
    <definedName name="wrn.cong." localSheetId="2" hidden="1">{#N/A,#N/A,FALSE,"Sheet1"}</definedName>
    <definedName name="wrn.cong." localSheetId="4" hidden="1">{#N/A,#N/A,FALSE,"Sheet1"}</definedName>
    <definedName name="wrn.cong." hidden="1">{#N/A,#N/A,FALSE,"Sheet1"}</definedName>
    <definedName name="wrn.Report." localSheetId="2" hidden="1">{"Offgrid",#N/A,FALSE,"OFFGRID";"Region",#N/A,FALSE,"REGION";"Offgrid -2",#N/A,FALSE,"OFFGRID";"WTP",#N/A,FALSE,"WTP";"WTP -2",#N/A,FALSE,"WTP";"Project",#N/A,FALSE,"PROJECT";"Summary -2",#N/A,FALSE,"SUMMARY"}</definedName>
    <definedName name="wrn.Report." localSheetId="4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localSheetId="2" hidden="1">{#N/A,#N/A,TRUE,"BT M200 da 10x20"}</definedName>
    <definedName name="wrn.vd." localSheetId="4" hidden="1">{#N/A,#N/A,TRUE,"BT M200 da 10x20"}</definedName>
    <definedName name="wrn.vd." hidden="1">{#N/A,#N/A,TRUE,"BT M200 da 10x20"}</definedName>
    <definedName name="wrnf.report" localSheetId="2" hidden="1">{"Offgrid",#N/A,FALSE,"OFFGRID";"Region",#N/A,FALSE,"REGION";"Offgrid -2",#N/A,FALSE,"OFFGRID";"WTP",#N/A,FALSE,"WTP";"WTP -2",#N/A,FALSE,"WTP";"Project",#N/A,FALSE,"PROJECT";"Summary -2",#N/A,FALSE,"SUMMARY"}</definedName>
    <definedName name="wrnf.report" localSheetId="4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BCNCKT">5600</definedName>
    <definedName name="XCCT">0.5</definedName>
    <definedName name="xls" localSheetId="2" hidden="1">{"'Sheet1'!$L$16"}</definedName>
    <definedName name="xls" localSheetId="4" hidden="1">{"'Sheet1'!$L$16"}</definedName>
    <definedName name="xls" hidden="1">{"'Sheet1'!$L$16"}</definedName>
    <definedName name="xlttbninh" localSheetId="2" hidden="1">{"'Sheet1'!$L$16"}</definedName>
    <definedName name="xlttbninh" localSheetId="4" hidden="1">{"'Sheet1'!$L$16"}</definedName>
    <definedName name="xlttbninh" hidden="1">{"'Sheet1'!$L$16"}</definedName>
    <definedName name="XTKKTTC">7500</definedName>
  </definedNames>
  <calcPr calcId="144525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AD35" i="2"/>
  <c r="AD37" i="2"/>
  <c r="AD38" i="2"/>
  <c r="I16" i="4"/>
  <c r="I15" i="4"/>
  <c r="I14" i="4"/>
  <c r="J16" i="4"/>
  <c r="J15" i="4"/>
  <c r="J14" i="4"/>
  <c r="K16" i="4"/>
  <c r="K15" i="4"/>
  <c r="K14" i="4"/>
  <c r="L16" i="4"/>
  <c r="L15" i="4"/>
  <c r="L14" i="4"/>
  <c r="M16" i="4"/>
  <c r="M15" i="4"/>
  <c r="M14" i="4"/>
  <c r="N16" i="4"/>
  <c r="N15" i="4"/>
  <c r="N14" i="4"/>
  <c r="O16" i="4"/>
  <c r="O15" i="4"/>
  <c r="O14" i="4"/>
  <c r="P16" i="4"/>
  <c r="P15" i="4"/>
  <c r="P14" i="4"/>
  <c r="Q16" i="4"/>
  <c r="Q15" i="4"/>
  <c r="Q14" i="4"/>
  <c r="R16" i="4"/>
  <c r="R15" i="4"/>
  <c r="R14" i="4"/>
  <c r="S16" i="4"/>
  <c r="S15" i="4"/>
  <c r="S14" i="4"/>
  <c r="T16" i="4"/>
  <c r="T15" i="4"/>
  <c r="T14" i="4"/>
  <c r="H16" i="4"/>
  <c r="H15" i="4"/>
  <c r="H14" i="4"/>
  <c r="M11" i="6"/>
  <c r="M10" i="6"/>
  <c r="M9" i="6"/>
  <c r="M8" i="6"/>
  <c r="J10" i="6"/>
  <c r="J9" i="6"/>
  <c r="J8" i="6"/>
  <c r="N10" i="6"/>
  <c r="N9" i="6"/>
  <c r="N8" i="6"/>
  <c r="K11" i="6"/>
  <c r="K10" i="6"/>
  <c r="K9" i="6"/>
  <c r="K8" i="6"/>
  <c r="L10" i="6"/>
  <c r="L9" i="6"/>
  <c r="L8" i="6"/>
  <c r="O11" i="6"/>
  <c r="O10" i="6"/>
  <c r="O9" i="6"/>
  <c r="O8" i="6"/>
  <c r="P10" i="6"/>
  <c r="P9" i="6"/>
  <c r="P8" i="6"/>
  <c r="L10" i="5"/>
  <c r="L9" i="5"/>
  <c r="L8" i="5"/>
  <c r="M11" i="5"/>
  <c r="M10" i="5"/>
  <c r="M9" i="5"/>
  <c r="M8" i="5"/>
  <c r="J10" i="5"/>
  <c r="J9" i="5"/>
  <c r="J8" i="5"/>
  <c r="K11" i="5"/>
  <c r="K10" i="5"/>
  <c r="K9" i="5"/>
  <c r="K8" i="5"/>
  <c r="N10" i="5"/>
  <c r="N9" i="5"/>
  <c r="N8" i="5"/>
  <c r="O11" i="5"/>
  <c r="O10" i="5"/>
  <c r="O9" i="5"/>
  <c r="O8" i="5"/>
  <c r="P10" i="5"/>
  <c r="P9" i="5"/>
  <c r="P8" i="5"/>
  <c r="R24" i="4"/>
  <c r="S24" i="4"/>
  <c r="R22" i="4"/>
  <c r="S22" i="4"/>
  <c r="S21" i="4"/>
  <c r="T25" i="4"/>
  <c r="T23" i="4"/>
  <c r="T20" i="4"/>
  <c r="T19" i="4"/>
  <c r="T18" i="4"/>
  <c r="T17" i="4"/>
  <c r="T12" i="4"/>
  <c r="R11" i="4"/>
  <c r="R10" i="4"/>
  <c r="R9" i="4"/>
  <c r="S11" i="4"/>
  <c r="S10" i="4"/>
  <c r="S9" i="4"/>
  <c r="I14" i="2"/>
  <c r="I16" i="2"/>
  <c r="I13" i="2"/>
  <c r="I12" i="2"/>
  <c r="I20" i="2"/>
  <c r="I19" i="2"/>
  <c r="I18" i="2"/>
  <c r="I11" i="2"/>
  <c r="I25" i="2"/>
  <c r="I24" i="2"/>
  <c r="I23" i="2"/>
  <c r="I22" i="2"/>
  <c r="I10" i="2"/>
  <c r="J15" i="2"/>
  <c r="J14" i="2"/>
  <c r="J17" i="2"/>
  <c r="J16" i="2"/>
  <c r="J13" i="2"/>
  <c r="J12" i="2"/>
  <c r="J21" i="2"/>
  <c r="J20" i="2"/>
  <c r="J19" i="2"/>
  <c r="J18" i="2"/>
  <c r="J11" i="2"/>
  <c r="J26" i="2"/>
  <c r="J27" i="2"/>
  <c r="J25" i="2"/>
  <c r="J24" i="2"/>
  <c r="J23" i="2"/>
  <c r="J22" i="2"/>
  <c r="J10" i="2"/>
  <c r="K14" i="2"/>
  <c r="K16" i="2"/>
  <c r="K13" i="2"/>
  <c r="K12" i="2"/>
  <c r="K20" i="2"/>
  <c r="K19" i="2"/>
  <c r="K18" i="2"/>
  <c r="K11" i="2"/>
  <c r="K25" i="2"/>
  <c r="K24" i="2"/>
  <c r="K23" i="2"/>
  <c r="K22" i="2"/>
  <c r="K10" i="2"/>
  <c r="L14" i="2"/>
  <c r="L16" i="2"/>
  <c r="L13" i="2"/>
  <c r="L12" i="2"/>
  <c r="L20" i="2"/>
  <c r="L19" i="2"/>
  <c r="L18" i="2"/>
  <c r="L11" i="2"/>
  <c r="L25" i="2"/>
  <c r="L24" i="2"/>
  <c r="L23" i="2"/>
  <c r="L22" i="2"/>
  <c r="L10" i="2"/>
  <c r="M14" i="2"/>
  <c r="M16" i="2"/>
  <c r="M13" i="2"/>
  <c r="M12" i="2"/>
  <c r="M20" i="2"/>
  <c r="M19" i="2"/>
  <c r="M18" i="2"/>
  <c r="M11" i="2"/>
  <c r="M25" i="2"/>
  <c r="M24" i="2"/>
  <c r="M23" i="2"/>
  <c r="M22" i="2"/>
  <c r="M10" i="2"/>
  <c r="N14" i="2"/>
  <c r="N16" i="2"/>
  <c r="N13" i="2"/>
  <c r="N12" i="2"/>
  <c r="N20" i="2"/>
  <c r="N19" i="2"/>
  <c r="N18" i="2"/>
  <c r="N11" i="2"/>
  <c r="N25" i="2"/>
  <c r="N24" i="2"/>
  <c r="N23" i="2"/>
  <c r="N22" i="2"/>
  <c r="N10" i="2"/>
  <c r="O14" i="2"/>
  <c r="O16" i="2"/>
  <c r="O13" i="2"/>
  <c r="O12" i="2"/>
  <c r="O20" i="2"/>
  <c r="O19" i="2"/>
  <c r="O18" i="2"/>
  <c r="O11" i="2"/>
  <c r="O25" i="2"/>
  <c r="O24" i="2"/>
  <c r="O23" i="2"/>
  <c r="O22" i="2"/>
  <c r="O10" i="2"/>
  <c r="P14" i="2"/>
  <c r="P16" i="2"/>
  <c r="P13" i="2"/>
  <c r="P12" i="2"/>
  <c r="P20" i="2"/>
  <c r="P19" i="2"/>
  <c r="P18" i="2"/>
  <c r="P11" i="2"/>
  <c r="P25" i="2"/>
  <c r="P24" i="2"/>
  <c r="P23" i="2"/>
  <c r="P22" i="2"/>
  <c r="P10" i="2"/>
  <c r="Q14" i="2"/>
  <c r="Q16" i="2"/>
  <c r="Q13" i="2"/>
  <c r="Q12" i="2"/>
  <c r="Q20" i="2"/>
  <c r="Q19" i="2"/>
  <c r="Q18" i="2"/>
  <c r="Q11" i="2"/>
  <c r="Q25" i="2"/>
  <c r="Q24" i="2"/>
  <c r="Q23" i="2"/>
  <c r="Q22" i="2"/>
  <c r="Q10" i="2"/>
  <c r="R14" i="2"/>
  <c r="R16" i="2"/>
  <c r="R13" i="2"/>
  <c r="R12" i="2"/>
  <c r="R20" i="2"/>
  <c r="R19" i="2"/>
  <c r="R18" i="2"/>
  <c r="R11" i="2"/>
  <c r="R25" i="2"/>
  <c r="R24" i="2"/>
  <c r="R23" i="2"/>
  <c r="R22" i="2"/>
  <c r="R10" i="2"/>
  <c r="S14" i="2"/>
  <c r="S16" i="2"/>
  <c r="S13" i="2"/>
  <c r="S12" i="2"/>
  <c r="S20" i="2"/>
  <c r="S19" i="2"/>
  <c r="S18" i="2"/>
  <c r="S11" i="2"/>
  <c r="S25" i="2"/>
  <c r="S24" i="2"/>
  <c r="S23" i="2"/>
  <c r="S22" i="2"/>
  <c r="S10" i="2"/>
  <c r="T14" i="2"/>
  <c r="T16" i="2"/>
  <c r="T13" i="2"/>
  <c r="T12" i="2"/>
  <c r="T20" i="2"/>
  <c r="T19" i="2"/>
  <c r="T18" i="2"/>
  <c r="T11" i="2"/>
  <c r="T25" i="2"/>
  <c r="T24" i="2"/>
  <c r="T23" i="2"/>
  <c r="T22" i="2"/>
  <c r="T10" i="2"/>
  <c r="U14" i="2"/>
  <c r="U16" i="2"/>
  <c r="U13" i="2"/>
  <c r="U12" i="2"/>
  <c r="U20" i="2"/>
  <c r="U19" i="2"/>
  <c r="U18" i="2"/>
  <c r="U11" i="2"/>
  <c r="U25" i="2"/>
  <c r="U24" i="2"/>
  <c r="U23" i="2"/>
  <c r="U22" i="2"/>
  <c r="U10" i="2"/>
  <c r="V14" i="2"/>
  <c r="V16" i="2"/>
  <c r="V13" i="2"/>
  <c r="V12" i="2"/>
  <c r="V20" i="2"/>
  <c r="V19" i="2"/>
  <c r="V18" i="2"/>
  <c r="V11" i="2"/>
  <c r="V25" i="2"/>
  <c r="V24" i="2"/>
  <c r="V23" i="2"/>
  <c r="V22" i="2"/>
  <c r="V10" i="2"/>
  <c r="W15" i="2"/>
  <c r="W14" i="2"/>
  <c r="W17" i="2"/>
  <c r="W16" i="2"/>
  <c r="W13" i="2"/>
  <c r="W12" i="2"/>
  <c r="W21" i="2"/>
  <c r="W20" i="2"/>
  <c r="W19" i="2"/>
  <c r="W18" i="2"/>
  <c r="W11" i="2"/>
  <c r="W26" i="2"/>
  <c r="W27" i="2"/>
  <c r="W25" i="2"/>
  <c r="W24" i="2"/>
  <c r="W23" i="2"/>
  <c r="W22" i="2"/>
  <c r="W10" i="2"/>
  <c r="X14" i="2"/>
  <c r="X16" i="2"/>
  <c r="X13" i="2"/>
  <c r="X12" i="2"/>
  <c r="X20" i="2"/>
  <c r="X19" i="2"/>
  <c r="X18" i="2"/>
  <c r="X11" i="2"/>
  <c r="X25" i="2"/>
  <c r="X24" i="2"/>
  <c r="X23" i="2"/>
  <c r="X22" i="2"/>
  <c r="X10" i="2"/>
  <c r="Y14" i="2"/>
  <c r="Y16" i="2"/>
  <c r="Y13" i="2"/>
  <c r="Y12" i="2"/>
  <c r="Y20" i="2"/>
  <c r="Y19" i="2"/>
  <c r="Y18" i="2"/>
  <c r="Y11" i="2"/>
  <c r="Y25" i="2"/>
  <c r="Y24" i="2"/>
  <c r="Y23" i="2"/>
  <c r="Y22" i="2"/>
  <c r="Y10" i="2"/>
  <c r="Z14" i="2"/>
  <c r="Z16" i="2"/>
  <c r="Z13" i="2"/>
  <c r="Z12" i="2"/>
  <c r="Z20" i="2"/>
  <c r="Z19" i="2"/>
  <c r="Z18" i="2"/>
  <c r="Z11" i="2"/>
  <c r="Z25" i="2"/>
  <c r="Z24" i="2"/>
  <c r="Z23" i="2"/>
  <c r="Z22" i="2"/>
  <c r="Z10" i="2"/>
  <c r="AA14" i="2"/>
  <c r="AA16" i="2"/>
  <c r="AA13" i="2"/>
  <c r="AA12" i="2"/>
  <c r="AA20" i="2"/>
  <c r="AA19" i="2"/>
  <c r="AA18" i="2"/>
  <c r="AA11" i="2"/>
  <c r="AA25" i="2"/>
  <c r="AA24" i="2"/>
  <c r="AA23" i="2"/>
  <c r="AA22" i="2"/>
  <c r="AA10" i="2"/>
  <c r="AB14" i="2"/>
  <c r="AB16" i="2"/>
  <c r="AB13" i="2"/>
  <c r="AB12" i="2"/>
  <c r="AB20" i="2"/>
  <c r="AB19" i="2"/>
  <c r="AB18" i="2"/>
  <c r="AB11" i="2"/>
  <c r="AB25" i="2"/>
  <c r="AB24" i="2"/>
  <c r="AB23" i="2"/>
  <c r="AB22" i="2"/>
  <c r="AB10" i="2"/>
  <c r="AC14" i="2"/>
  <c r="AC16" i="2"/>
  <c r="AC13" i="2"/>
  <c r="AC12" i="2"/>
  <c r="AC20" i="2"/>
  <c r="AC19" i="2"/>
  <c r="AC18" i="2"/>
  <c r="AC11" i="2"/>
  <c r="AC25" i="2"/>
  <c r="AC24" i="2"/>
  <c r="AC23" i="2"/>
  <c r="AC22" i="2"/>
  <c r="AC10" i="2"/>
  <c r="AD15" i="2"/>
  <c r="AD14" i="2"/>
  <c r="AD17" i="2"/>
  <c r="AD16" i="2"/>
  <c r="AD13" i="2"/>
  <c r="AD12" i="2"/>
  <c r="AD21" i="2"/>
  <c r="AD20" i="2"/>
  <c r="AD19" i="2"/>
  <c r="AD18" i="2"/>
  <c r="AD11" i="2"/>
  <c r="AD26" i="2"/>
  <c r="AD27" i="2"/>
  <c r="AD25" i="2"/>
  <c r="AD24" i="2"/>
  <c r="AD23" i="2"/>
  <c r="AD22" i="2"/>
  <c r="AD10" i="2"/>
  <c r="H14" i="2"/>
  <c r="H16" i="2"/>
  <c r="H13" i="2"/>
  <c r="H12" i="2"/>
  <c r="H20" i="2"/>
  <c r="H19" i="2"/>
  <c r="H18" i="2"/>
  <c r="H11" i="2"/>
  <c r="H25" i="2"/>
  <c r="H24" i="2"/>
  <c r="H23" i="2"/>
  <c r="H22" i="2"/>
  <c r="H10" i="2"/>
  <c r="AH22" i="2"/>
  <c r="AG22" i="2"/>
  <c r="AF22" i="2"/>
  <c r="AK27" i="2"/>
  <c r="AM27" i="2"/>
  <c r="AH27" i="2"/>
  <c r="AQ27" i="2"/>
  <c r="A27" i="2"/>
  <c r="AK26" i="2"/>
  <c r="AM26" i="2"/>
  <c r="AH26" i="2"/>
  <c r="AQ26" i="2"/>
  <c r="AG25" i="2"/>
  <c r="AF25" i="2"/>
  <c r="AH24" i="2"/>
  <c r="AG24" i="2"/>
  <c r="AF24" i="2"/>
  <c r="AH23" i="2"/>
  <c r="AG23" i="2"/>
  <c r="AF23" i="2"/>
  <c r="R21" i="4"/>
  <c r="R13" i="4"/>
  <c r="R8" i="4"/>
  <c r="S13" i="4"/>
  <c r="S8" i="4"/>
  <c r="AH25" i="2"/>
  <c r="AJ26" i="2"/>
  <c r="AJ27" i="2"/>
  <c r="AJ23" i="2"/>
  <c r="AJ22" i="2"/>
  <c r="AJ25" i="2"/>
  <c r="AJ24" i="2"/>
  <c r="AC56" i="2"/>
  <c r="AC55" i="2"/>
  <c r="AB56" i="2"/>
  <c r="AA56" i="2"/>
  <c r="AA55" i="2"/>
  <c r="Z56" i="2"/>
  <c r="Y56" i="2"/>
  <c r="Y55" i="2"/>
  <c r="X56" i="2"/>
  <c r="W56" i="2"/>
  <c r="W55" i="2"/>
  <c r="V56" i="2"/>
  <c r="V55" i="2"/>
  <c r="U56" i="2"/>
  <c r="U55" i="2"/>
  <c r="T56" i="2"/>
  <c r="S56" i="2"/>
  <c r="S55" i="2"/>
  <c r="R56" i="2"/>
  <c r="R55" i="2"/>
  <c r="Q56" i="2"/>
  <c r="Q55" i="2"/>
  <c r="P56" i="2"/>
  <c r="O56" i="2"/>
  <c r="O55" i="2"/>
  <c r="N56" i="2"/>
  <c r="N55" i="2"/>
  <c r="M56" i="2"/>
  <c r="M55" i="2"/>
  <c r="L56" i="2"/>
  <c r="K56" i="2"/>
  <c r="K55" i="2"/>
  <c r="J56" i="2"/>
  <c r="J55" i="2"/>
  <c r="I56" i="2"/>
  <c r="I55" i="2"/>
  <c r="H56" i="2"/>
  <c r="H55" i="2"/>
  <c r="AB55" i="2"/>
  <c r="Z55" i="2"/>
  <c r="X55" i="2"/>
  <c r="T55" i="2"/>
  <c r="P55" i="2"/>
  <c r="L55" i="2"/>
  <c r="AD57" i="2"/>
  <c r="AD56" i="2"/>
  <c r="AD55" i="2"/>
  <c r="I32" i="2"/>
  <c r="K32" i="2"/>
  <c r="L32" i="2"/>
  <c r="M32" i="2"/>
  <c r="N32" i="2"/>
  <c r="O32" i="2"/>
  <c r="P32" i="2"/>
  <c r="Q32" i="2"/>
  <c r="R32" i="2"/>
  <c r="S32" i="2"/>
  <c r="T32" i="2"/>
  <c r="U32" i="2"/>
  <c r="V32" i="2"/>
  <c r="X32" i="2"/>
  <c r="Y32" i="2"/>
  <c r="Z32" i="2"/>
  <c r="AA32" i="2"/>
  <c r="AB32" i="2"/>
  <c r="AC32" i="2"/>
  <c r="I35" i="2"/>
  <c r="I34" i="2"/>
  <c r="K35" i="2"/>
  <c r="K34" i="2"/>
  <c r="L35" i="2"/>
  <c r="L34" i="2"/>
  <c r="M35" i="2"/>
  <c r="M34" i="2"/>
  <c r="N35" i="2"/>
  <c r="N34" i="2"/>
  <c r="O35" i="2"/>
  <c r="O34" i="2"/>
  <c r="P35" i="2"/>
  <c r="P34" i="2"/>
  <c r="Q35" i="2"/>
  <c r="Q34" i="2"/>
  <c r="R35" i="2"/>
  <c r="R34" i="2"/>
  <c r="S35" i="2"/>
  <c r="S34" i="2"/>
  <c r="T35" i="2"/>
  <c r="T34" i="2"/>
  <c r="U35" i="2"/>
  <c r="U34" i="2"/>
  <c r="V35" i="2"/>
  <c r="V34" i="2"/>
  <c r="X35" i="2"/>
  <c r="X34" i="2"/>
  <c r="Y35" i="2"/>
  <c r="Y34" i="2"/>
  <c r="Z35" i="2"/>
  <c r="Z34" i="2"/>
  <c r="AA35" i="2"/>
  <c r="AA34" i="2"/>
  <c r="AB35" i="2"/>
  <c r="AB34" i="2"/>
  <c r="AC35" i="2"/>
  <c r="AC34" i="2"/>
  <c r="I30" i="2"/>
  <c r="K30" i="2"/>
  <c r="L30" i="2"/>
  <c r="M30" i="2"/>
  <c r="N30" i="2"/>
  <c r="O30" i="2"/>
  <c r="P30" i="2"/>
  <c r="Q30" i="2"/>
  <c r="R30" i="2"/>
  <c r="S30" i="2"/>
  <c r="S29" i="2"/>
  <c r="T30" i="2"/>
  <c r="U30" i="2"/>
  <c r="V30" i="2"/>
  <c r="X30" i="2"/>
  <c r="X29" i="2"/>
  <c r="Y30" i="2"/>
  <c r="Z30" i="2"/>
  <c r="AA30" i="2"/>
  <c r="AB30" i="2"/>
  <c r="AB29" i="2"/>
  <c r="AC30" i="2"/>
  <c r="I59" i="2"/>
  <c r="I58" i="2"/>
  <c r="J59" i="2"/>
  <c r="J58" i="2"/>
  <c r="K59" i="2"/>
  <c r="K58" i="2"/>
  <c r="L59" i="2"/>
  <c r="L58" i="2"/>
  <c r="M59" i="2"/>
  <c r="M58" i="2"/>
  <c r="N59" i="2"/>
  <c r="N58" i="2"/>
  <c r="O59" i="2"/>
  <c r="O58" i="2"/>
  <c r="P59" i="2"/>
  <c r="P58" i="2"/>
  <c r="Q59" i="2"/>
  <c r="Q58" i="2"/>
  <c r="R59" i="2"/>
  <c r="R58" i="2"/>
  <c r="S59" i="2"/>
  <c r="S58" i="2"/>
  <c r="T59" i="2"/>
  <c r="T58" i="2"/>
  <c r="U59" i="2"/>
  <c r="U58" i="2"/>
  <c r="V59" i="2"/>
  <c r="V58" i="2"/>
  <c r="X59" i="2"/>
  <c r="X58" i="2"/>
  <c r="Y59" i="2"/>
  <c r="Y58" i="2"/>
  <c r="Z59" i="2"/>
  <c r="Z58" i="2"/>
  <c r="AA59" i="2"/>
  <c r="AA58" i="2"/>
  <c r="AB59" i="2"/>
  <c r="AB58" i="2"/>
  <c r="AC59" i="2"/>
  <c r="AC58" i="2"/>
  <c r="I52" i="2"/>
  <c r="I51" i="2"/>
  <c r="I50" i="2"/>
  <c r="K52" i="2"/>
  <c r="K51" i="2"/>
  <c r="K50" i="2"/>
  <c r="L52" i="2"/>
  <c r="L51" i="2"/>
  <c r="L50" i="2"/>
  <c r="M52" i="2"/>
  <c r="M51" i="2"/>
  <c r="M50" i="2"/>
  <c r="N52" i="2"/>
  <c r="N51" i="2"/>
  <c r="N50" i="2"/>
  <c r="O52" i="2"/>
  <c r="O51" i="2"/>
  <c r="O50" i="2"/>
  <c r="P52" i="2"/>
  <c r="P51" i="2"/>
  <c r="P50" i="2"/>
  <c r="Q52" i="2"/>
  <c r="Q51" i="2"/>
  <c r="Q50" i="2"/>
  <c r="R52" i="2"/>
  <c r="R51" i="2"/>
  <c r="R50" i="2"/>
  <c r="S52" i="2"/>
  <c r="S51" i="2"/>
  <c r="S50" i="2"/>
  <c r="T52" i="2"/>
  <c r="T51" i="2"/>
  <c r="T50" i="2"/>
  <c r="U52" i="2"/>
  <c r="U51" i="2"/>
  <c r="U50" i="2"/>
  <c r="V52" i="2"/>
  <c r="V51" i="2"/>
  <c r="V50" i="2"/>
  <c r="X52" i="2"/>
  <c r="X51" i="2"/>
  <c r="X50" i="2"/>
  <c r="Y52" i="2"/>
  <c r="Y51" i="2"/>
  <c r="Y50" i="2"/>
  <c r="Z52" i="2"/>
  <c r="Z51" i="2"/>
  <c r="Z50" i="2"/>
  <c r="AA52" i="2"/>
  <c r="AA51" i="2"/>
  <c r="AA50" i="2"/>
  <c r="AB52" i="2"/>
  <c r="AB51" i="2"/>
  <c r="AB50" i="2"/>
  <c r="AC52" i="2"/>
  <c r="AC51" i="2"/>
  <c r="AC50" i="2"/>
  <c r="I48" i="2"/>
  <c r="K48" i="2"/>
  <c r="L48" i="2"/>
  <c r="M48" i="2"/>
  <c r="N48" i="2"/>
  <c r="O48" i="2"/>
  <c r="P48" i="2"/>
  <c r="Q48" i="2"/>
  <c r="R48" i="2"/>
  <c r="S48" i="2"/>
  <c r="T48" i="2"/>
  <c r="U48" i="2"/>
  <c r="V48" i="2"/>
  <c r="X48" i="2"/>
  <c r="Y48" i="2"/>
  <c r="Z48" i="2"/>
  <c r="AA48" i="2"/>
  <c r="AB48" i="2"/>
  <c r="AC48" i="2"/>
  <c r="I45" i="2"/>
  <c r="K45" i="2"/>
  <c r="L45" i="2"/>
  <c r="L44" i="2"/>
  <c r="L43" i="2"/>
  <c r="M45" i="2"/>
  <c r="N45" i="2"/>
  <c r="O45" i="2"/>
  <c r="P45" i="2"/>
  <c r="P44" i="2"/>
  <c r="P43" i="2"/>
  <c r="Q45" i="2"/>
  <c r="R45" i="2"/>
  <c r="S45" i="2"/>
  <c r="T45" i="2"/>
  <c r="T44" i="2"/>
  <c r="T43" i="2"/>
  <c r="U45" i="2"/>
  <c r="V45" i="2"/>
  <c r="X45" i="2"/>
  <c r="Y45" i="2"/>
  <c r="Y44" i="2"/>
  <c r="Y43" i="2"/>
  <c r="Z45" i="2"/>
  <c r="AA45" i="2"/>
  <c r="AB45" i="2"/>
  <c r="AC45" i="2"/>
  <c r="AD31" i="2"/>
  <c r="AD30" i="2"/>
  <c r="AD36" i="2"/>
  <c r="AD33" i="2"/>
  <c r="AD32" i="2"/>
  <c r="AD46" i="2"/>
  <c r="AD47" i="2"/>
  <c r="AD49" i="2"/>
  <c r="AD48" i="2"/>
  <c r="AD53" i="2"/>
  <c r="AD52" i="2"/>
  <c r="AD51" i="2"/>
  <c r="AD50" i="2"/>
  <c r="AD60" i="2"/>
  <c r="AD59" i="2"/>
  <c r="AD58" i="2"/>
  <c r="AD39" i="2"/>
  <c r="J12" i="1"/>
  <c r="J13" i="1"/>
  <c r="J11" i="1"/>
  <c r="J15" i="1"/>
  <c r="J16" i="1"/>
  <c r="J14" i="1"/>
  <c r="J10" i="1"/>
  <c r="J9" i="1"/>
  <c r="K11" i="1"/>
  <c r="K14" i="1"/>
  <c r="K10" i="1"/>
  <c r="K9" i="1"/>
  <c r="L11" i="1"/>
  <c r="L14" i="1"/>
  <c r="L10" i="1"/>
  <c r="L9" i="1"/>
  <c r="M11" i="1"/>
  <c r="M14" i="1"/>
  <c r="M10" i="1"/>
  <c r="M9" i="1"/>
  <c r="N11" i="1"/>
  <c r="N14" i="1"/>
  <c r="N10" i="1"/>
  <c r="N9" i="1"/>
  <c r="O11" i="1"/>
  <c r="O14" i="1"/>
  <c r="O10" i="1"/>
  <c r="O9" i="1"/>
  <c r="P11" i="1"/>
  <c r="P14" i="1"/>
  <c r="P10" i="1"/>
  <c r="P9" i="1"/>
  <c r="Q11" i="1"/>
  <c r="Q14" i="1"/>
  <c r="Q10" i="1"/>
  <c r="Q9" i="1"/>
  <c r="R11" i="1"/>
  <c r="R14" i="1"/>
  <c r="R10" i="1"/>
  <c r="R9" i="1"/>
  <c r="S11" i="1"/>
  <c r="S14" i="1"/>
  <c r="S10" i="1"/>
  <c r="S9" i="1"/>
  <c r="T11" i="1"/>
  <c r="T14" i="1"/>
  <c r="T10" i="1"/>
  <c r="T9" i="1"/>
  <c r="U11" i="1"/>
  <c r="U14" i="1"/>
  <c r="U10" i="1"/>
  <c r="U9" i="1"/>
  <c r="V11" i="1"/>
  <c r="V14" i="1"/>
  <c r="V10" i="1"/>
  <c r="V9" i="1"/>
  <c r="W12" i="1"/>
  <c r="W13" i="1"/>
  <c r="W11" i="1"/>
  <c r="W15" i="1"/>
  <c r="W16" i="1"/>
  <c r="W14" i="1"/>
  <c r="W10" i="1"/>
  <c r="W9" i="1"/>
  <c r="X11" i="1"/>
  <c r="X14" i="1"/>
  <c r="X10" i="1"/>
  <c r="X9" i="1"/>
  <c r="Y11" i="1"/>
  <c r="Y14" i="1"/>
  <c r="Y10" i="1"/>
  <c r="Y9" i="1"/>
  <c r="Z11" i="1"/>
  <c r="Z14" i="1"/>
  <c r="Z10" i="1"/>
  <c r="Z9" i="1"/>
  <c r="AA11" i="1"/>
  <c r="AA14" i="1"/>
  <c r="AA10" i="1"/>
  <c r="AA9" i="1"/>
  <c r="AB11" i="1"/>
  <c r="AB14" i="1"/>
  <c r="AB10" i="1"/>
  <c r="AB9" i="1"/>
  <c r="AC11" i="1"/>
  <c r="AC14" i="1"/>
  <c r="AC10" i="1"/>
  <c r="AC9" i="1"/>
  <c r="AD12" i="1"/>
  <c r="AD13" i="1"/>
  <c r="AD11" i="1"/>
  <c r="AD15" i="1"/>
  <c r="AD16" i="1"/>
  <c r="AD14" i="1"/>
  <c r="AD10" i="1"/>
  <c r="AD17" i="1"/>
  <c r="AD9" i="1"/>
  <c r="AD23" i="1"/>
  <c r="AD21" i="1"/>
  <c r="AB22" i="1"/>
  <c r="AC22" i="1"/>
  <c r="AB20" i="1"/>
  <c r="AC20" i="1"/>
  <c r="Y12" i="4"/>
  <c r="J12" i="4"/>
  <c r="J11" i="4"/>
  <c r="J10" i="4"/>
  <c r="J9" i="4"/>
  <c r="N11" i="4"/>
  <c r="N10" i="4"/>
  <c r="N9" i="4"/>
  <c r="Q11" i="4"/>
  <c r="Q10" i="4"/>
  <c r="Q9" i="4"/>
  <c r="P11" i="4"/>
  <c r="P10" i="4"/>
  <c r="P9" i="4"/>
  <c r="M11" i="4"/>
  <c r="M10" i="4"/>
  <c r="M9" i="4"/>
  <c r="L11" i="4"/>
  <c r="L10" i="4"/>
  <c r="L9" i="4"/>
  <c r="K11" i="4"/>
  <c r="K10" i="4"/>
  <c r="K9" i="4"/>
  <c r="I11" i="4"/>
  <c r="I10" i="4"/>
  <c r="I9" i="4"/>
  <c r="H11" i="4"/>
  <c r="H10" i="4"/>
  <c r="H9" i="4"/>
  <c r="Z29" i="2"/>
  <c r="U29" i="2"/>
  <c r="Q29" i="2"/>
  <c r="M29" i="2"/>
  <c r="AB44" i="2"/>
  <c r="AB43" i="2"/>
  <c r="X44" i="2"/>
  <c r="X43" i="2"/>
  <c r="S44" i="2"/>
  <c r="S43" i="2"/>
  <c r="O44" i="2"/>
  <c r="O43" i="2"/>
  <c r="K44" i="2"/>
  <c r="K43" i="2"/>
  <c r="AC29" i="2"/>
  <c r="AC28" i="2"/>
  <c r="Y29" i="2"/>
  <c r="Y28" i="2"/>
  <c r="T29" i="2"/>
  <c r="T28" i="2"/>
  <c r="P29" i="2"/>
  <c r="P28" i="2"/>
  <c r="L29" i="2"/>
  <c r="L28" i="2"/>
  <c r="O29" i="2"/>
  <c r="K29" i="2"/>
  <c r="K28" i="2"/>
  <c r="AA29" i="2"/>
  <c r="AA28" i="2"/>
  <c r="V29" i="2"/>
  <c r="V28" i="2"/>
  <c r="R29" i="2"/>
  <c r="R28" i="2"/>
  <c r="N29" i="2"/>
  <c r="N28" i="2"/>
  <c r="I29" i="2"/>
  <c r="AD29" i="2"/>
  <c r="V9" i="2"/>
  <c r="AA44" i="2"/>
  <c r="AA43" i="2"/>
  <c r="AA42" i="2"/>
  <c r="AA41" i="2"/>
  <c r="V44" i="2"/>
  <c r="V43" i="2"/>
  <c r="R44" i="2"/>
  <c r="R43" i="2"/>
  <c r="N44" i="2"/>
  <c r="N43" i="2"/>
  <c r="I44" i="2"/>
  <c r="I43" i="2"/>
  <c r="L9" i="2"/>
  <c r="Z28" i="2"/>
  <c r="U28" i="2"/>
  <c r="Q28" i="2"/>
  <c r="M28" i="2"/>
  <c r="AB28" i="2"/>
  <c r="X28" i="2"/>
  <c r="S28" i="2"/>
  <c r="O28" i="2"/>
  <c r="N54" i="2"/>
  <c r="V54" i="2"/>
  <c r="I28" i="2"/>
  <c r="P54" i="2"/>
  <c r="X54" i="2"/>
  <c r="I54" i="2"/>
  <c r="M54" i="2"/>
  <c r="Q54" i="2"/>
  <c r="U54" i="2"/>
  <c r="Y54" i="2"/>
  <c r="AC54" i="2"/>
  <c r="J54" i="2"/>
  <c r="R54" i="2"/>
  <c r="Z54" i="2"/>
  <c r="L54" i="2"/>
  <c r="T54" i="2"/>
  <c r="AB54" i="2"/>
  <c r="K54" i="2"/>
  <c r="O54" i="2"/>
  <c r="S54" i="2"/>
  <c r="AA54" i="2"/>
  <c r="Z44" i="2"/>
  <c r="Z43" i="2"/>
  <c r="U44" i="2"/>
  <c r="U43" i="2"/>
  <c r="Q44" i="2"/>
  <c r="Q43" i="2"/>
  <c r="Q42" i="2"/>
  <c r="Q41" i="2"/>
  <c r="Q40" i="2"/>
  <c r="M44" i="2"/>
  <c r="M43" i="2"/>
  <c r="AB9" i="2"/>
  <c r="Z9" i="2"/>
  <c r="U9" i="2"/>
  <c r="M9" i="2"/>
  <c r="AD54" i="2"/>
  <c r="AD34" i="2"/>
  <c r="AD28" i="2"/>
  <c r="AC44" i="2"/>
  <c r="AC43" i="2"/>
  <c r="AC42" i="2"/>
  <c r="AC41" i="2"/>
  <c r="AC40" i="2"/>
  <c r="AD45" i="2"/>
  <c r="AD44" i="2"/>
  <c r="AD43" i="2"/>
  <c r="X9" i="2"/>
  <c r="T9" i="2"/>
  <c r="P9" i="2"/>
  <c r="AA9" i="2"/>
  <c r="R9" i="2"/>
  <c r="N9" i="2"/>
  <c r="Y9" i="2"/>
  <c r="Q9" i="2"/>
  <c r="I9" i="2"/>
  <c r="AB42" i="2"/>
  <c r="AB41" i="2"/>
  <c r="X42" i="2"/>
  <c r="X41" i="2"/>
  <c r="X40" i="2"/>
  <c r="T42" i="2"/>
  <c r="T41" i="2"/>
  <c r="T40" i="2"/>
  <c r="P42" i="2"/>
  <c r="P41" i="2"/>
  <c r="L42" i="2"/>
  <c r="L41" i="2"/>
  <c r="L40" i="2"/>
  <c r="S42" i="2"/>
  <c r="S41" i="2"/>
  <c r="S40" i="2"/>
  <c r="O42" i="2"/>
  <c r="O41" i="2"/>
  <c r="O40" i="2"/>
  <c r="K42" i="2"/>
  <c r="K41" i="2"/>
  <c r="K40" i="2"/>
  <c r="AD42" i="2"/>
  <c r="AD41" i="2"/>
  <c r="AD40" i="2"/>
  <c r="Z42" i="2"/>
  <c r="Z41" i="2"/>
  <c r="Z40" i="2"/>
  <c r="V42" i="2"/>
  <c r="V41" i="2"/>
  <c r="V40" i="2"/>
  <c r="R42" i="2"/>
  <c r="R41" i="2"/>
  <c r="R40" i="2"/>
  <c r="N42" i="2"/>
  <c r="N41" i="2"/>
  <c r="Y42" i="2"/>
  <c r="Y41" i="2"/>
  <c r="Y40" i="2"/>
  <c r="U42" i="2"/>
  <c r="U41" i="2"/>
  <c r="U40" i="2"/>
  <c r="M42" i="2"/>
  <c r="M41" i="2"/>
  <c r="M40" i="2"/>
  <c r="I42" i="2"/>
  <c r="I41" i="2"/>
  <c r="I40" i="2"/>
  <c r="AB19" i="1"/>
  <c r="AB18" i="1"/>
  <c r="AB8" i="1"/>
  <c r="AC19" i="1"/>
  <c r="AC18" i="1"/>
  <c r="T11" i="4"/>
  <c r="T10" i="4"/>
  <c r="T9" i="4"/>
  <c r="V11" i="6"/>
  <c r="Q10" i="6"/>
  <c r="Q9" i="6"/>
  <c r="Q8" i="6"/>
  <c r="S8" i="6"/>
  <c r="I10" i="6"/>
  <c r="I9" i="6"/>
  <c r="I8" i="6"/>
  <c r="H10" i="6"/>
  <c r="H9" i="6"/>
  <c r="H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A3" i="5"/>
  <c r="V11" i="5"/>
  <c r="Q10" i="5"/>
  <c r="Q9" i="5"/>
  <c r="Q8" i="5"/>
  <c r="S8" i="5"/>
  <c r="I10" i="5"/>
  <c r="I9" i="5"/>
  <c r="I8" i="5"/>
  <c r="H10" i="5"/>
  <c r="H9" i="5"/>
  <c r="H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A3" i="4"/>
  <c r="A3" i="2"/>
  <c r="N24" i="4"/>
  <c r="I22" i="4"/>
  <c r="J22" i="4"/>
  <c r="K22" i="4"/>
  <c r="L22" i="4"/>
  <c r="M22" i="4"/>
  <c r="O22" i="4"/>
  <c r="P22" i="4"/>
  <c r="Q22" i="4"/>
  <c r="N22" i="4"/>
  <c r="H22" i="4"/>
  <c r="I24" i="4"/>
  <c r="J24" i="4"/>
  <c r="K24" i="4"/>
  <c r="L24" i="4"/>
  <c r="M24" i="4"/>
  <c r="O24" i="4"/>
  <c r="P24" i="4"/>
  <c r="Q24" i="4"/>
  <c r="H24" i="4"/>
  <c r="H21" i="4"/>
  <c r="H13" i="4"/>
  <c r="H8" i="4"/>
  <c r="J21" i="4"/>
  <c r="O21" i="4"/>
  <c r="O13" i="4"/>
  <c r="Q21" i="4"/>
  <c r="Q13" i="4"/>
  <c r="Q8" i="4"/>
  <c r="K21" i="4"/>
  <c r="K13" i="4"/>
  <c r="K8" i="4"/>
  <c r="AA40" i="2"/>
  <c r="AB40" i="2"/>
  <c r="N40" i="2"/>
  <c r="P40" i="2"/>
  <c r="S9" i="2"/>
  <c r="S8" i="2"/>
  <c r="K9" i="2"/>
  <c r="K8" i="2"/>
  <c r="AD9" i="2"/>
  <c r="AD8" i="2"/>
  <c r="O9" i="2"/>
  <c r="O8" i="2"/>
  <c r="AC9" i="2"/>
  <c r="AC8" i="2"/>
  <c r="L8" i="2"/>
  <c r="V8" i="2"/>
  <c r="I8" i="2"/>
  <c r="Y8" i="2"/>
  <c r="AB8" i="2"/>
  <c r="M8" i="2"/>
  <c r="Z8" i="2"/>
  <c r="P8" i="2"/>
  <c r="Q8" i="2"/>
  <c r="N8" i="2"/>
  <c r="T8" i="2"/>
  <c r="U8" i="2"/>
  <c r="R8" i="2"/>
  <c r="AA8" i="2"/>
  <c r="X8" i="2"/>
  <c r="AC8" i="1"/>
  <c r="AM7" i="6"/>
  <c r="P21" i="4"/>
  <c r="I21" i="4"/>
  <c r="I13" i="4"/>
  <c r="I8" i="4"/>
  <c r="M21" i="4"/>
  <c r="L21" i="4"/>
  <c r="J13" i="4"/>
  <c r="J8" i="4"/>
  <c r="T22" i="4"/>
  <c r="T24" i="4"/>
  <c r="O12" i="4"/>
  <c r="O11" i="4"/>
  <c r="O10" i="4"/>
  <c r="O9" i="4"/>
  <c r="O8" i="4"/>
  <c r="AM8" i="6"/>
  <c r="AM7" i="5"/>
  <c r="AM8" i="5"/>
  <c r="N21" i="4"/>
  <c r="H59" i="2"/>
  <c r="H58" i="2"/>
  <c r="H54" i="2"/>
  <c r="H30" i="2"/>
  <c r="H35" i="2"/>
  <c r="H32" i="2"/>
  <c r="T21" i="4"/>
  <c r="H29" i="2"/>
  <c r="H34" i="2"/>
  <c r="M13" i="4"/>
  <c r="M8" i="4"/>
  <c r="P13" i="4"/>
  <c r="P8" i="4"/>
  <c r="L13" i="4"/>
  <c r="L8" i="4"/>
  <c r="T13" i="4"/>
  <c r="T8" i="4"/>
  <c r="N13" i="4"/>
  <c r="N8" i="4"/>
  <c r="W60" i="2"/>
  <c r="W59" i="2"/>
  <c r="W58" i="2"/>
  <c r="W54" i="2"/>
  <c r="AK53" i="2"/>
  <c r="AH53" i="2"/>
  <c r="AH52" i="2"/>
  <c r="J53" i="2"/>
  <c r="J52" i="2"/>
  <c r="J51" i="2"/>
  <c r="J50" i="2"/>
  <c r="AG52" i="2"/>
  <c r="AF52" i="2"/>
  <c r="H52" i="2"/>
  <c r="H51" i="2"/>
  <c r="H50" i="2"/>
  <c r="AH51" i="2"/>
  <c r="AG51" i="2"/>
  <c r="AF51" i="2"/>
  <c r="AH50" i="2"/>
  <c r="AG50" i="2"/>
  <c r="AF50" i="2"/>
  <c r="J49" i="2"/>
  <c r="J48" i="2"/>
  <c r="H48" i="2"/>
  <c r="AK47" i="2"/>
  <c r="AL47" i="2"/>
  <c r="AM47" i="2"/>
  <c r="AH47" i="2"/>
  <c r="J47" i="2"/>
  <c r="A47" i="2"/>
  <c r="AK46" i="2"/>
  <c r="AH46" i="2"/>
  <c r="J46" i="2"/>
  <c r="J45" i="2"/>
  <c r="J44" i="2"/>
  <c r="J43" i="2"/>
  <c r="AG45" i="2"/>
  <c r="AF45" i="2"/>
  <c r="H45" i="2"/>
  <c r="AH44" i="2"/>
  <c r="AG44" i="2"/>
  <c r="AF44" i="2"/>
  <c r="AH43" i="2"/>
  <c r="AG43" i="2"/>
  <c r="AF43" i="2"/>
  <c r="AH42" i="2"/>
  <c r="AG42" i="2"/>
  <c r="AF42" i="2"/>
  <c r="A37" i="2"/>
  <c r="A38" i="2"/>
  <c r="AF11" i="2"/>
  <c r="AG11" i="2"/>
  <c r="AH11" i="2"/>
  <c r="AF12" i="2"/>
  <c r="AG12" i="2"/>
  <c r="AH12" i="2"/>
  <c r="AF13" i="2"/>
  <c r="AG13" i="2"/>
  <c r="AH13" i="2"/>
  <c r="AF14" i="2"/>
  <c r="AG14" i="2"/>
  <c r="AH15" i="2"/>
  <c r="AH14" i="2"/>
  <c r="AK15" i="2"/>
  <c r="AL15" i="2"/>
  <c r="AF16" i="2"/>
  <c r="AG16" i="2"/>
  <c r="AH17" i="2"/>
  <c r="AH16" i="2"/>
  <c r="AK17" i="2"/>
  <c r="AL17" i="2"/>
  <c r="AF18" i="2"/>
  <c r="AG18" i="2"/>
  <c r="AH18" i="2"/>
  <c r="AF19" i="2"/>
  <c r="AG19" i="2"/>
  <c r="AH19" i="2"/>
  <c r="AF20" i="2"/>
  <c r="AG20" i="2"/>
  <c r="AH21" i="2"/>
  <c r="AH20" i="2"/>
  <c r="AK21" i="2"/>
  <c r="AL21" i="2"/>
  <c r="V22" i="1"/>
  <c r="A16" i="1"/>
  <c r="I14" i="1"/>
  <c r="H14" i="1"/>
  <c r="A13" i="1"/>
  <c r="H11" i="1"/>
  <c r="H10" i="1"/>
  <c r="H9" i="1"/>
  <c r="V20" i="1"/>
  <c r="V19" i="1"/>
  <c r="V18" i="1"/>
  <c r="H28" i="2"/>
  <c r="J42" i="2"/>
  <c r="J41" i="2"/>
  <c r="J40" i="2"/>
  <c r="V8" i="1"/>
  <c r="H44" i="2"/>
  <c r="H43" i="2"/>
  <c r="H42" i="2"/>
  <c r="H41" i="2"/>
  <c r="H40" i="2"/>
  <c r="AQ41" i="2"/>
  <c r="AH45" i="2"/>
  <c r="AQ46" i="2"/>
  <c r="AR41" i="2"/>
  <c r="AS41" i="2"/>
  <c r="AT41" i="2"/>
  <c r="AU41" i="2"/>
  <c r="AV41" i="2"/>
  <c r="AQ49" i="2"/>
  <c r="AW41" i="2"/>
  <c r="AX41" i="2"/>
  <c r="AY41" i="2"/>
  <c r="AZ41" i="2"/>
  <c r="BA41" i="2"/>
  <c r="AP41" i="2"/>
  <c r="BB41" i="2"/>
  <c r="W53" i="2"/>
  <c r="W52" i="2"/>
  <c r="W51" i="2"/>
  <c r="W50" i="2"/>
  <c r="AL46" i="2"/>
  <c r="AM46" i="2"/>
  <c r="AQ47" i="2"/>
  <c r="AL53" i="2"/>
  <c r="AM53" i="2"/>
  <c r="W47" i="2"/>
  <c r="AJ47" i="2"/>
  <c r="AQ53" i="2"/>
  <c r="AM17" i="2"/>
  <c r="AQ17" i="2"/>
  <c r="AQ21" i="2"/>
  <c r="AQ15" i="2"/>
  <c r="AM21" i="2"/>
  <c r="AM15" i="2"/>
  <c r="I11" i="1"/>
  <c r="I10" i="1"/>
  <c r="I9" i="1"/>
  <c r="AG12" i="1"/>
  <c r="AJ12" i="1"/>
  <c r="AG13" i="1"/>
  <c r="AJ13" i="1"/>
  <c r="AO7" i="4"/>
  <c r="AN7" i="4"/>
  <c r="AM7" i="4"/>
  <c r="AL7" i="4"/>
  <c r="AK7" i="4"/>
  <c r="AJ7" i="4"/>
  <c r="AI7" i="4"/>
  <c r="AH7" i="4"/>
  <c r="AG7" i="4"/>
  <c r="AF7" i="4"/>
  <c r="AE7" i="4"/>
  <c r="AD7" i="4"/>
  <c r="AB7" i="4"/>
  <c r="AA7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J33" i="2"/>
  <c r="J32" i="2"/>
  <c r="J38" i="2"/>
  <c r="W37" i="2"/>
  <c r="J37" i="2"/>
  <c r="J36" i="2"/>
  <c r="J31" i="2"/>
  <c r="J3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BB8" i="2"/>
  <c r="BA8" i="2"/>
  <c r="AZ8" i="2"/>
  <c r="AY8" i="2"/>
  <c r="AX8" i="2"/>
  <c r="AN8" i="2"/>
  <c r="BB7" i="2"/>
  <c r="BA7" i="2"/>
  <c r="AZ7" i="2"/>
  <c r="AY7" i="2"/>
  <c r="AX7" i="2"/>
  <c r="AW7" i="2"/>
  <c r="AV7" i="2"/>
  <c r="AU7" i="2"/>
  <c r="AN7" i="2"/>
  <c r="AA22" i="1"/>
  <c r="Z22" i="1"/>
  <c r="Y22" i="1"/>
  <c r="X22" i="1"/>
  <c r="U22" i="1"/>
  <c r="T22" i="1"/>
  <c r="S22" i="1"/>
  <c r="R22" i="1"/>
  <c r="Q22" i="1"/>
  <c r="P22" i="1"/>
  <c r="O22" i="1"/>
  <c r="N22" i="1"/>
  <c r="M22" i="1"/>
  <c r="L22" i="1"/>
  <c r="K22" i="1"/>
  <c r="I22" i="1"/>
  <c r="H22" i="1"/>
  <c r="W21" i="1"/>
  <c r="J21" i="1"/>
  <c r="AD20" i="1"/>
  <c r="AA20" i="1"/>
  <c r="Z20" i="1"/>
  <c r="Z19" i="1"/>
  <c r="Z18" i="1"/>
  <c r="Z8" i="1"/>
  <c r="Y20" i="1"/>
  <c r="X20" i="1"/>
  <c r="U20" i="1"/>
  <c r="T20" i="1"/>
  <c r="T19" i="1"/>
  <c r="T18" i="1"/>
  <c r="S20" i="1"/>
  <c r="R20" i="1"/>
  <c r="Q20" i="1"/>
  <c r="P20" i="1"/>
  <c r="P19" i="1"/>
  <c r="P18" i="1"/>
  <c r="P8" i="1"/>
  <c r="O20" i="1"/>
  <c r="N20" i="1"/>
  <c r="M20" i="1"/>
  <c r="L20" i="1"/>
  <c r="L19" i="1"/>
  <c r="L18" i="1"/>
  <c r="L8" i="1"/>
  <c r="K20" i="1"/>
  <c r="H20" i="1"/>
  <c r="BA6" i="1"/>
  <c r="BB7" i="1"/>
  <c r="AX7" i="1"/>
  <c r="AV7" i="1"/>
  <c r="AU7" i="1"/>
  <c r="AT7" i="1"/>
  <c r="AS7" i="1"/>
  <c r="AO7" i="1"/>
  <c r="BC6" i="1"/>
  <c r="BB6" i="1"/>
  <c r="AY6" i="1"/>
  <c r="AX6" i="1"/>
  <c r="AW6" i="1"/>
  <c r="AV6" i="1"/>
  <c r="AU6" i="1"/>
  <c r="AT6" i="1"/>
  <c r="AS6" i="1"/>
  <c r="AO6" i="1"/>
  <c r="J29" i="2"/>
  <c r="J35" i="2"/>
  <c r="J34" i="2"/>
  <c r="J28" i="2"/>
  <c r="T8" i="1"/>
  <c r="M19" i="1"/>
  <c r="M18" i="1"/>
  <c r="M8" i="1"/>
  <c r="Q19" i="1"/>
  <c r="Q18" i="1"/>
  <c r="Q8" i="1"/>
  <c r="AA19" i="1"/>
  <c r="AA18" i="1"/>
  <c r="AA8" i="1"/>
  <c r="R19" i="1"/>
  <c r="R18" i="1"/>
  <c r="R8" i="1"/>
  <c r="K19" i="1"/>
  <c r="K18" i="1"/>
  <c r="K8" i="1"/>
  <c r="AF8" i="1"/>
  <c r="O19" i="1"/>
  <c r="O18" i="1"/>
  <c r="O8" i="1"/>
  <c r="S19" i="1"/>
  <c r="S18" i="1"/>
  <c r="S8" i="1"/>
  <c r="Y19" i="1"/>
  <c r="Y18" i="1"/>
  <c r="Y8" i="1"/>
  <c r="AC7" i="4"/>
  <c r="AP7" i="4"/>
  <c r="H9" i="2"/>
  <c r="AJ50" i="2"/>
  <c r="AJ51" i="2"/>
  <c r="AJ53" i="2"/>
  <c r="AI33" i="2"/>
  <c r="AV8" i="2"/>
  <c r="W49" i="2"/>
  <c r="W48" i="2"/>
  <c r="AI38" i="2"/>
  <c r="AN41" i="2"/>
  <c r="AJ52" i="2"/>
  <c r="W46" i="2"/>
  <c r="W45" i="2"/>
  <c r="W44" i="2"/>
  <c r="W43" i="2"/>
  <c r="W42" i="2"/>
  <c r="W41" i="2"/>
  <c r="W40" i="2"/>
  <c r="AI31" i="2"/>
  <c r="AN10" i="2"/>
  <c r="W38" i="2"/>
  <c r="H19" i="1"/>
  <c r="H18" i="1"/>
  <c r="H8" i="1"/>
  <c r="X19" i="1"/>
  <c r="X18" i="1"/>
  <c r="X8" i="1"/>
  <c r="N19" i="1"/>
  <c r="N18" i="1"/>
  <c r="N8" i="1"/>
  <c r="U19" i="1"/>
  <c r="U18" i="1"/>
  <c r="U8" i="1"/>
  <c r="AG11" i="1"/>
  <c r="AK7" i="1"/>
  <c r="W23" i="1"/>
  <c r="AD22" i="1"/>
  <c r="AD19" i="1"/>
  <c r="AD18" i="1"/>
  <c r="AD8" i="1"/>
  <c r="AL7" i="1"/>
  <c r="AG14" i="1"/>
  <c r="AG21" i="1"/>
  <c r="AM7" i="1"/>
  <c r="I20" i="1"/>
  <c r="I19" i="1"/>
  <c r="I18" i="1"/>
  <c r="I8" i="1"/>
  <c r="AW7" i="1"/>
  <c r="AY7" i="1"/>
  <c r="BC7" i="1"/>
  <c r="AJ21" i="1"/>
  <c r="J20" i="1"/>
  <c r="J22" i="1"/>
  <c r="AT8" i="2"/>
  <c r="AI36" i="2"/>
  <c r="AQ8" i="2"/>
  <c r="AS8" i="2"/>
  <c r="AS7" i="2"/>
  <c r="AI37" i="2"/>
  <c r="AU8" i="2"/>
  <c r="AP6" i="4"/>
  <c r="V8" i="4"/>
  <c r="J9" i="2"/>
  <c r="J8" i="2"/>
  <c r="AJ18" i="2"/>
  <c r="AJ19" i="2"/>
  <c r="W36" i="2"/>
  <c r="W35" i="2"/>
  <c r="W34" i="2"/>
  <c r="AJ17" i="2"/>
  <c r="AJ16" i="2"/>
  <c r="W31" i="2"/>
  <c r="W30" i="2"/>
  <c r="W33" i="2"/>
  <c r="W32" i="2"/>
  <c r="AJ48" i="2"/>
  <c r="AJ49" i="2"/>
  <c r="AJ45" i="2"/>
  <c r="AJ46" i="2"/>
  <c r="AJ15" i="2"/>
  <c r="AJ21" i="2"/>
  <c r="AT7" i="2"/>
  <c r="AR7" i="2"/>
  <c r="H8" i="2"/>
  <c r="AO8" i="2"/>
  <c r="J19" i="1"/>
  <c r="J18" i="1"/>
  <c r="J8" i="1"/>
  <c r="AZ7" i="1"/>
  <c r="AQ7" i="1"/>
  <c r="AP7" i="1"/>
  <c r="AR7" i="1"/>
  <c r="AZ6" i="1"/>
  <c r="AP7" i="2"/>
  <c r="AR8" i="2"/>
  <c r="AQ7" i="2"/>
  <c r="AR6" i="1"/>
  <c r="AP6" i="1"/>
  <c r="AQ6" i="1"/>
  <c r="AF8" i="2"/>
  <c r="BA7" i="1"/>
  <c r="AP8" i="2"/>
  <c r="W22" i="1"/>
  <c r="AG22" i="1"/>
  <c r="AW8" i="2"/>
  <c r="W29" i="2"/>
  <c r="W28" i="2"/>
  <c r="AG10" i="1"/>
  <c r="AJ44" i="2"/>
  <c r="AJ20" i="2"/>
  <c r="AJ14" i="2"/>
  <c r="AO7" i="2"/>
  <c r="BD7" i="1"/>
  <c r="BC7" i="2"/>
  <c r="W20" i="1"/>
  <c r="BD6" i="1"/>
  <c r="BC8" i="2"/>
  <c r="W9" i="2"/>
  <c r="W8" i="2"/>
  <c r="AJ43" i="2"/>
  <c r="AJ13" i="2"/>
  <c r="AJ12" i="2"/>
  <c r="W19" i="1"/>
  <c r="AG19" i="1"/>
  <c r="AG20" i="1"/>
  <c r="W18" i="1"/>
  <c r="W8" i="1"/>
  <c r="AJ42" i="2"/>
  <c r="AJ11" i="2"/>
  <c r="AK7" i="2"/>
  <c r="AJ7" i="2"/>
  <c r="AL7" i="2"/>
  <c r="AG8" i="1"/>
</calcChain>
</file>

<file path=xl/sharedStrings.xml><?xml version="1.0" encoding="utf-8"?>
<sst xmlns="http://schemas.openxmlformats.org/spreadsheetml/2006/main" count="645" uniqueCount="246">
  <si>
    <t>Phụ lục 1</t>
  </si>
  <si>
    <t>ĐVT: Triệu đồng</t>
  </si>
  <si>
    <t>STT</t>
  </si>
  <si>
    <t>Danh mục dự án</t>
  </si>
  <si>
    <t>Địa điểm XD</t>
  </si>
  <si>
    <t>Nhóm dự án</t>
  </si>
  <si>
    <t>Năng lực thiết kế hoặc quy mô dự án</t>
  </si>
  <si>
    <t>GĐ thực hiện DA</t>
  </si>
  <si>
    <t>Kế hoạch trung hạn vốn NST giai đoạn 2021-2025</t>
  </si>
  <si>
    <t>Kế hoạch phân bổ hàng năm</t>
  </si>
  <si>
    <t>Ghi chú</t>
  </si>
  <si>
    <t>Phân loại dự án</t>
  </si>
  <si>
    <t>Lĩnh vực</t>
  </si>
  <si>
    <t>KHV</t>
  </si>
  <si>
    <t>ĐT</t>
  </si>
  <si>
    <t>NN</t>
  </si>
  <si>
    <t>DL</t>
  </si>
  <si>
    <t>Số dự án</t>
  </si>
  <si>
    <t>Số vốn</t>
  </si>
  <si>
    <t>Giao thông</t>
  </si>
  <si>
    <t>NN-TL</t>
  </si>
  <si>
    <t>GDĐT</t>
  </si>
  <si>
    <t>YT</t>
  </si>
  <si>
    <t>VH</t>
  </si>
  <si>
    <t>TTTT</t>
  </si>
  <si>
    <t>XH-CC</t>
  </si>
  <si>
    <t>NS</t>
  </si>
  <si>
    <t>TNMT</t>
  </si>
  <si>
    <t>QLNN</t>
  </si>
  <si>
    <t>QPAN</t>
  </si>
  <si>
    <t>PTĐT</t>
  </si>
  <si>
    <t>TMDV</t>
  </si>
  <si>
    <t>Số quyết định; ngày tháng, năm ban hành</t>
  </si>
  <si>
    <t>Tổng mức đầu tư</t>
  </si>
  <si>
    <t>Tổng số (tất cả các nguồn vốn)</t>
  </si>
  <si>
    <t>Trong đó:</t>
  </si>
  <si>
    <t>Tổng số</t>
  </si>
  <si>
    <t>NQ số 37</t>
  </si>
  <si>
    <t>Trong đó, tăng/giảm:</t>
  </si>
  <si>
    <t>Chuyển tiếp</t>
  </si>
  <si>
    <t>Trong đó: NST</t>
  </si>
  <si>
    <t>NQ số 51</t>
  </si>
  <si>
    <t>NQ số 60</t>
  </si>
  <si>
    <t>NQ số 72</t>
  </si>
  <si>
    <t>NQ số 80</t>
  </si>
  <si>
    <t>NQ số 93</t>
  </si>
  <si>
    <t>NQ số 94</t>
  </si>
  <si>
    <t>NQ số 106</t>
  </si>
  <si>
    <t>NQ số 127</t>
  </si>
  <si>
    <t>NQ số 142</t>
  </si>
  <si>
    <t>NQ số 183</t>
  </si>
  <si>
    <t>Năm 2021</t>
  </si>
  <si>
    <t>Năm 2022</t>
  </si>
  <si>
    <t>Năm 2023</t>
  </si>
  <si>
    <t>Năm 2024</t>
  </si>
  <si>
    <t>Khởi công mới</t>
  </si>
  <si>
    <t>A</t>
  </si>
  <si>
    <t>B</t>
  </si>
  <si>
    <t>I</t>
  </si>
  <si>
    <t>II</t>
  </si>
  <si>
    <t>III</t>
  </si>
  <si>
    <t>Trên địa bàn tỉnh</t>
  </si>
  <si>
    <t>Bố trí thực hiện dự án chuyển tiếp và khởi công mới</t>
  </si>
  <si>
    <t>Công trình chuyển tiếp</t>
  </si>
  <si>
    <t>a</t>
  </si>
  <si>
    <t>Lĩnh vực Giao thông</t>
  </si>
  <si>
    <t>CT</t>
  </si>
  <si>
    <t>GT</t>
  </si>
  <si>
    <t>Thị trấn Tân Quới, huyện Bình Tân</t>
  </si>
  <si>
    <t>C</t>
  </si>
  <si>
    <t>b</t>
  </si>
  <si>
    <t>Lĩnh vực Nông nghiệp - Thủy lợi</t>
  </si>
  <si>
    <t>Thị trấn Cái Nhum, huyện Mang Thít</t>
  </si>
  <si>
    <t>Lĩnh vực An ninh - Quốc phòng</t>
  </si>
  <si>
    <t>Công trình khởi công mới</t>
  </si>
  <si>
    <t>2021-2025</t>
  </si>
  <si>
    <t>KCM</t>
  </si>
  <si>
    <t>Đường từ Quốc lộ 54 đến Khu công nghiệp Bình Minh, thị xã Bình Minh, tỉnh Vĩnh Long</t>
  </si>
  <si>
    <t>Thị xã Bình Minh</t>
  </si>
  <si>
    <t>2,120km</t>
  </si>
  <si>
    <t>2022-2025</t>
  </si>
  <si>
    <t>Đường vành đai 1, huyện Vũng Liêm</t>
  </si>
  <si>
    <t>Xã Trung Thành - Trung Thành Đông, huyện Vũng Liêm</t>
  </si>
  <si>
    <t>4.300m</t>
  </si>
  <si>
    <t>Nâng cấp, mở rộng đường tỉnh 903 (đoạn từ vòng xoay ngã 5 thị trấn Cái Nhum đến đường tỉnh 902), huyện Mang Thít</t>
  </si>
  <si>
    <t>Thị trấn Cái Nhum và xã An Phước, huyện Mang Thít</t>
  </si>
  <si>
    <t>3,78km</t>
  </si>
  <si>
    <t>2023-2025</t>
  </si>
  <si>
    <t>Đầu tư hoàn chỉnh trạm quan trắc khí tượng thủy văn nội đồng trên địa bàn tỉnh Vĩnh Long</t>
  </si>
  <si>
    <t>11 trạm</t>
  </si>
  <si>
    <t>Xã Quới Thiện, huyện Vũng Liêm</t>
  </si>
  <si>
    <t>Xã Hòa Phú, huyện Long Hồ</t>
  </si>
  <si>
    <t>Xã Phú Thành, huyện Trà Ôn</t>
  </si>
  <si>
    <t>Trụ sở làm việc Công an xã Song Phú, huyện Tam Bình</t>
  </si>
  <si>
    <t>xã Song Phú, huyện Tam Bình</t>
  </si>
  <si>
    <t>6 CB, CS</t>
  </si>
  <si>
    <t>Trụ sở làm việc Công an xã Hiếu Phụng, huyện Vũng Liêm</t>
  </si>
  <si>
    <t>Xã Hiếu Phụng, huyện Vũng Liêm</t>
  </si>
  <si>
    <t>Lĩnh vực Xã hội - Công cộng</t>
  </si>
  <si>
    <t>19,8 ha</t>
  </si>
  <si>
    <t>CT: 834/QĐ-UBND ngày 09/4/2021</t>
  </si>
  <si>
    <t>Phụ lục 3</t>
  </si>
  <si>
    <t>Đầu tư các công trình thuộc Chương trình mục tiêu quốc gia giai đoạn 2021-2025</t>
  </si>
  <si>
    <t>Lĩnh vực Giáo dục - Đào tạo và dạy nghề</t>
  </si>
  <si>
    <t>Đầu tư mới</t>
  </si>
  <si>
    <t>Trên địa bàn huyện Vũng Liêm</t>
  </si>
  <si>
    <t>Trên địa bàn huyện Trà Ôn</t>
  </si>
  <si>
    <t>Đầu tư thiết bị thực hiện chương trình đổi mới giáo dục phổ thông lớp 5 và lớp 9 trên địa bàn huyện Trà Ôn</t>
  </si>
  <si>
    <t>600 học sinh</t>
  </si>
  <si>
    <t>Lĩnh vực Nước sạch</t>
  </si>
  <si>
    <t>Nâng cấp công suất trạm cấp nước xã Quới Thiện, huyện Vũng Liêm</t>
  </si>
  <si>
    <t>8.000m</t>
  </si>
  <si>
    <t>Nâng cấp công suất trạm cấp nước xã Phú Thành, huyện Trà Ôn</t>
  </si>
  <si>
    <t>5.00m</t>
  </si>
  <si>
    <t>Nâng cấp công suất trạm cấp nước xã Nguyễn Văn Thảnh, huyện Bình Tân</t>
  </si>
  <si>
    <t>Xã Nguyễn Văn Thảnh, huyện Bình Tân</t>
  </si>
  <si>
    <t>5.000m</t>
  </si>
  <si>
    <t>Khu liên hợp xử lý chất thải rắn Hòa Phú. Hạng mục: Đắp bờ bao và trồng cây xanh xung quanh khu đất</t>
  </si>
  <si>
    <t>Phụ lục 4</t>
  </si>
  <si>
    <t>TỔNG SỐ</t>
  </si>
  <si>
    <t>I.1</t>
  </si>
  <si>
    <t>Lĩnh vực Giáo dục - Đào tạo</t>
  </si>
  <si>
    <t>HUYỆN VŨNG LIÊM</t>
  </si>
  <si>
    <t>Xã Quới An</t>
  </si>
  <si>
    <t>HUYỆN TRÀ ÔN</t>
  </si>
  <si>
    <t>Xã Nhơn Bình</t>
  </si>
  <si>
    <t>II.1</t>
  </si>
  <si>
    <t>HUYỆN MANG THÍT</t>
  </si>
  <si>
    <t>3,0km</t>
  </si>
  <si>
    <t>Xã Mỹ An</t>
  </si>
  <si>
    <t>Xã Nhơn Phú</t>
  </si>
  <si>
    <t>Đường liên ấp Phú Thuận A - Phú Thuận B - Phú Thạnh A, xã Nhơn Phú, huyện Mang Thít</t>
  </si>
  <si>
    <t>6,8km</t>
  </si>
  <si>
    <t>Xã Bình Phước</t>
  </si>
  <si>
    <t>xã Bình Phước</t>
  </si>
  <si>
    <t>Đường liên ấp Phước Thới B - giáp xã Nhơn Phú (Cái Sao Chánh Thuận - đường huyện 31B), xã Bình Phước, huyện Mang Thít.</t>
  </si>
  <si>
    <t>Xã Hiếu Thuận</t>
  </si>
  <si>
    <t>Xã Trung Thành Đông</t>
  </si>
  <si>
    <t>Đường liên ấp Đức Hòa – Hòa Thuận, xã Trung Thành Đông, huyện Vũng Liêm</t>
  </si>
  <si>
    <t>0,73km</t>
  </si>
  <si>
    <t>Đường liên ấp Phú Nông, xã Trung Thành Đông, huyện Vũng Liêm.</t>
  </si>
  <si>
    <t>Xã Trung Thành Tây</t>
  </si>
  <si>
    <t>Đường liên ấp Trung Hậu – Trường Thọ (cặp sông Rạch Lá), xã Trung Thành Tây, huyện Vũng Liêm.</t>
  </si>
  <si>
    <t>3,36km</t>
  </si>
  <si>
    <t>280 trẻ</t>
  </si>
  <si>
    <t>Trường mẫu giáo Hiếu Thuận, huyện Vũng Liêm</t>
  </si>
  <si>
    <t>255 trẻ</t>
  </si>
  <si>
    <t>Trường Tiểu học Huỳnh Văn Lời , xã Hiếu Thuận, huyện Vũng Liêm</t>
  </si>
  <si>
    <t>370 học sinh</t>
  </si>
  <si>
    <t>Trường tiểu học Trung Thành Tây A, huyện Vũng Liêm</t>
  </si>
  <si>
    <t>Trường Trung học cơ sở Nguyễn Thị Thu, xã Quới An, huyện Vũng Liêm</t>
  </si>
  <si>
    <t>355 học sinh</t>
  </si>
  <si>
    <t>3,5km</t>
  </si>
  <si>
    <t>Trường mầm non Nhơn Bình, huyện Trà Ôn</t>
  </si>
  <si>
    <t>Xã Trà Côn</t>
  </si>
  <si>
    <t>Trường tiểu học Trà Côn C, huyện Trà Ôn</t>
  </si>
  <si>
    <t>320 học sinh</t>
  </si>
  <si>
    <t>Trường THCS Trà Côn, huyện Trà Ôn</t>
  </si>
  <si>
    <t>Trong đó: NST+TW</t>
  </si>
  <si>
    <t>Chương trình mục tiêu quốc gia xây dựng nông thôn mới</t>
  </si>
  <si>
    <t>Lĩnh vực Giáo dục và Đào tạo</t>
  </si>
  <si>
    <t>1053/QĐ-UBND ngày 08/5/2023</t>
  </si>
  <si>
    <t>Điều chỉnh</t>
  </si>
  <si>
    <t>Tăng/Giảm
(+)/(-)</t>
  </si>
  <si>
    <t>ĐIIỀU CHỈNH GIẢM</t>
  </si>
  <si>
    <t>ĐIIỀU CHỈNH TĂNG</t>
  </si>
  <si>
    <t>Khu tái định cư Khu công nghiệp Bình Tân (Khu công nghiệp Gilimex Vĩnh Long), huyện Bình Tân, tỉnh Vĩnh Long - giai đoạn 1</t>
  </si>
  <si>
    <t>ĐIỀU CHỈNH GIẢM</t>
  </si>
  <si>
    <t>Bố trí thực hiện dự án khởi công mới</t>
  </si>
  <si>
    <t>ĐIỀU CHỈNH TĂNG</t>
  </si>
  <si>
    <t xml:space="preserve">Đường từ Trạm Y Tế - Giòng Dài thị trấn Cái Nhum, huyện Mang Thít </t>
  </si>
  <si>
    <t>Đầu tư thiết bị thực hiện Chương trình đổi mới giáo dục phổ thông lớp 5 và lớp 9 trên địa bàn huyện Vũng Liêm</t>
  </si>
  <si>
    <t>Trường Trung học cơ sở Mỹ An, huyện Mang Thít</t>
  </si>
  <si>
    <t>Bổ sung vốn để thanh toán khối lượng hoàn thành</t>
  </si>
  <si>
    <t>Dự án đủ vốn hoàn thành</t>
  </si>
  <si>
    <t>Phụ lục 2</t>
  </si>
  <si>
    <t>Bổ sung để thanh toán khối lượng hoàn thành</t>
  </si>
  <si>
    <t>Bổ sung vốn để thành toán khối lượng hoàn thành</t>
  </si>
  <si>
    <t>Bổ sung vốn để hoàn thành dự án</t>
  </si>
  <si>
    <t>Danh mục dự án/công trình</t>
  </si>
  <si>
    <t>Dự án nhóm (A, B, C)</t>
  </si>
  <si>
    <t>Kế hoạch trung hạn vốn giai đoạn 2021-2025</t>
  </si>
  <si>
    <t>Kế hoạch phân bổ 2021-2023</t>
  </si>
  <si>
    <t>Kế hoạch trung hạn còn lại</t>
  </si>
  <si>
    <t>HLH</t>
  </si>
  <si>
    <t>Phụ lục 5</t>
  </si>
  <si>
    <t>426/QĐ-UBND ngày 03/3/2023</t>
  </si>
  <si>
    <t>98.500m2 và bố trí 317 hộ dân</t>
  </si>
  <si>
    <t>Bố trí hoàn nguồn tạm ứng ngân sách tỉnh theo văn bản số 1641/STC-QLNS ngày 07/7/2023 của Sở Tài chính</t>
  </si>
  <si>
    <t>Bố trí hoàn nguồn tạm ứng ngân sách tỉnh theo văn bản số 3214/STC-QLNS ngày 04/12/2023 và số 31/STC-QLNS ngày 07/01/2025 của Sở Tài chính</t>
  </si>
  <si>
    <t>ĐIỀU CHỈNH, BỔ SUNG KẾ HOẠCH ĐẦU TƯ CÔNG NĂM 2025: 
NGUỒN CÂN ĐỐI NGÂN SÁCH TỈNH</t>
  </si>
  <si>
    <t>Kế hoạch năm 2025</t>
  </si>
  <si>
    <t>Kế hoạch vốn dự kiến giao cho các nhiệm vụ nhưng chưa đủ điều kiện thực hiện đầu năm 2025</t>
  </si>
  <si>
    <t>3512/QĐ-UBND ngày 22/12/2021; 
577/QĐ-UBND ngày 23/3/2022; 
1064/QĐ-UBND ngày 31/5/2022</t>
  </si>
  <si>
    <t>2507/QĐ-UBND ngày 02/12/2022</t>
  </si>
  <si>
    <t>04/QĐ-SKHĐT ngày 05/01/2024</t>
  </si>
  <si>
    <t>05/QĐ-SKHĐT ngày 05/01/2024</t>
  </si>
  <si>
    <t>965/QĐ-UBND ngày 19/5/2023</t>
  </si>
  <si>
    <t>875/QĐ-UBND ngày 20/4/2023</t>
  </si>
  <si>
    <t>Số vốn nằm ngoài tổng số vốn đã được Hội đồng nhân dân tỉnh thông qua tại Nghị quyết số 189/NQ-HĐND ngày 10/12/2024</t>
  </si>
  <si>
    <t>I.1.1</t>
  </si>
  <si>
    <t>I.1.2</t>
  </si>
  <si>
    <t>Hệ thống cấp nước tập trung liên xã Tân Bình 2, huyện Bình Tân</t>
  </si>
  <si>
    <t>2504/QĐ-UBND ngày 01/12/2022; 
1285/QĐ-UBND ngày 31/5/2023</t>
  </si>
  <si>
    <t>5169/QĐ-UBND ngày 27/10/2023</t>
  </si>
  <si>
    <t>2547/QĐ-UBND ngày 10/11/2023</t>
  </si>
  <si>
    <t>3532/QĐ-UBND ngày 04/7/2024</t>
  </si>
  <si>
    <t>4152/QĐ-UBND ngày09/8/2024</t>
  </si>
  <si>
    <t>1292/QĐ-UBND ngày 03/7/2024</t>
  </si>
  <si>
    <t>2024-2025</t>
  </si>
  <si>
    <t>180/QĐ-SKHĐT ngày 28/8/2024</t>
  </si>
  <si>
    <t>246/QĐ-SKHĐT ngày 31/10/2024</t>
  </si>
  <si>
    <t>292/QĐ-SKHĐT ngày 05/12/2024</t>
  </si>
  <si>
    <t>2446/QĐ-UBND ngày 25/11/2022</t>
  </si>
  <si>
    <t>2929/QĐ-UBND ngày 29/10/2021</t>
  </si>
  <si>
    <t>3245/QĐ-UBND ngày 25/11/2021</t>
  </si>
  <si>
    <t>2948/QĐ-UBND ngày 18/7/2023</t>
  </si>
  <si>
    <t>Dự án chuyển tiếp</t>
  </si>
  <si>
    <t>Xã Tân Bình, huyện Bình Tân</t>
  </si>
  <si>
    <t>15.100m</t>
  </si>
  <si>
    <t>298/QĐ-SKHĐT ngày 07/10/2021;
139/QĐ-SKHĐT ngày 19/6/2024</t>
  </si>
  <si>
    <t>Dự án khởi công mới</t>
  </si>
  <si>
    <t>ĐIỀU CHỈNH, BỔ SUNG KẾ HOẠCH ĐẦU TƯ CÔNG NĂM 2025: 
NGUỒN XỔ SỐ KIẾN THIẾT</t>
  </si>
  <si>
    <t>ĐIỀU CHỈNH, BỔ SUNG KẾ HOẠCH ĐẦU TƯ CÔNG NĂM 2025: 
NGUỒN VƯỢT THU XỔ SỐ KIẾN THIẾT NĂM 2022</t>
  </si>
  <si>
    <t>2482/QĐ-UBND ngày 29/11/2022</t>
  </si>
  <si>
    <t>7107/QĐ-UBND ngày 21/11/2023</t>
  </si>
  <si>
    <t>2386/QĐ-UBND ngày 17/11/2022</t>
  </si>
  <si>
    <t>1101/QĐ-UBND ngày 10/6/2024</t>
  </si>
  <si>
    <t>630 học sinh</t>
  </si>
  <si>
    <t>2023-2024</t>
  </si>
  <si>
    <t>2141/QĐ-UBND ngày 18/10/2022</t>
  </si>
  <si>
    <t>Xã Trung Thành</t>
  </si>
  <si>
    <t>496 học sinh</t>
  </si>
  <si>
    <t>2935/QĐ-UBND ngày 29/10/2021</t>
  </si>
  <si>
    <t xml:space="preserve"> - Bổ sung vốn để thanh toán khối lượng hoàn thành
 - Châp thuận kéo dài thời gian bố trí vốn sang năm 2025 tiếp tục thực hiện</t>
  </si>
  <si>
    <t>Kế hoạch trung hạn giai đoạn 2021-2025</t>
  </si>
  <si>
    <t>Quyết định đầu tư</t>
  </si>
  <si>
    <t>Bổ sung Kế hoạch vốn năm 2025</t>
  </si>
  <si>
    <t>BỔ SUNG KẾ HOẠCH ĐẦU TƯ CÔNG NĂM 2025: 
NGUỒN KẾT DƯ TIỀN SỬ DỤNG ĐẤT NĂM 2022</t>
  </si>
  <si>
    <t>Dự án không giải ngân hết kế hoạch vốn do gặp khó khăn trong xử lý kỹ thuật trong quá trình thi công hạng mục kè</t>
  </si>
  <si>
    <t>Bổ sung vốn để đẩy nhanh tiến độ thực hiện và hoàn tạm ứng ngân sách tỉnh theo văn bản số 1641/STC-QLNS ngày 07/7/2023 của Sở Tài chính</t>
  </si>
  <si>
    <t>II.2</t>
  </si>
  <si>
    <t>I.2</t>
  </si>
  <si>
    <t>I.2.1</t>
  </si>
  <si>
    <t>ĐIỀU CHỈNH, BỔ SUNG KẾ HOẠCH ĐẦU TƯ CÔNG NĂM 2025: 
NGUỒN KẾT DƯ XỔ SỐ KIẾN THIẾT CÁC NĂM TRƯỚC</t>
  </si>
  <si>
    <t>(Ban hành kèm theo Quyết định số: 802/QĐ-UBND ngày 29/4/2025 của Ủy ban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</si>
</sst>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(* #,##0_);_(* \(#,##0\);_(* &quot;-&quot;??_);_(@_)"/>
    <numFmt numFmtId="167" formatCode="_(* #,##0_);_(* \(#,##0\);_(* \-??_);_(@_)"/>
    <numFmt numFmtId="168" formatCode="#,##0_ ;\-#,##0\ "/>
    <numFmt numFmtId="169" formatCode="_-&quot;$&quot;* #,##0_-;\-&quot;$&quot;* #,##0_-;_-&quot;$&quot;* &quot;-&quot;_-;_-@_-"/>
    <numFmt numFmtId="170" formatCode="##.##%"/>
    <numFmt numFmtId="171" formatCode="&quot;\&quot;#,##0.00;[Red]&quot;\&quot;&quot;\&quot;&quot;\&quot;&quot;\&quot;&quot;\&quot;&quot;\&quot;\-#,##0.00"/>
    <numFmt numFmtId="172" formatCode="_-\$* #,##0.00_-;&quot;-$&quot;* #,##0.00_-;_-\$* \-??_-;_-@_-"/>
    <numFmt numFmtId="173" formatCode="&quot;\&quot;#,##0;[Red]&quot;\&quot;&quot;\&quot;\-#,##0"/>
    <numFmt numFmtId="174" formatCode="_-* ###&quot;,&quot;0&quot;.&quot;00\ _$_-;\-* ###&quot;,&quot;0&quot;.&quot;00\ _$_-;_-* &quot;-&quot;??\ _$_-;_-@_-"/>
    <numFmt numFmtId="175" formatCode="&quot;.&quot;###&quot;,&quot;0&quot;.&quot;00_);\(&quot;.&quot;###&quot;,&quot;0&quot;.&quot;00\)"/>
    <numFmt numFmtId="176" formatCode="_-* #,##0_$_-;\-* #,##0_$_-;_-* &quot;-&quot;_$_-;_-@_-"/>
    <numFmt numFmtId="177" formatCode="#.##00"/>
    <numFmt numFmtId="178" formatCode="_-* #,##0_-;\-* #,##0_-;_-* &quot;-&quot;_-;_-@_-"/>
    <numFmt numFmtId="179" formatCode="_-* #,##0.00_-;\-* #,##0.00_-;_-* &quot;-&quot;??_-;_-@_-"/>
    <numFmt numFmtId="180" formatCode="_(* #,##0_);_(* \(#,##0\);_(* \-_);_(@_)"/>
    <numFmt numFmtId="181" formatCode="&quot;Rp&quot;#,##0_);[Red]\(&quot;Rp&quot;#,##0\)"/>
    <numFmt numFmtId="182" formatCode="_-\$* #,##0_-;&quot;-$&quot;* #,##0_-;_-\$* \-_-;_-@_-"/>
    <numFmt numFmtId="183" formatCode="#,###\ ;\(#,###\)"/>
    <numFmt numFmtId="184" formatCode="#,###&quot;  &quot;;\(#,###&quot;) &quot;"/>
    <numFmt numFmtId="185" formatCode="_(\$* #,##0_);_(\$* \(#,##0\);_(\$* \-_);_(@_)"/>
    <numFmt numFmtId="186" formatCode="_-* #,##0\ _F_-;\-* #,##0\ _F_-;_-* &quot;-&quot;\ _F_-;_-@_-"/>
    <numFmt numFmtId="187" formatCode="_-* #,##0\ _F_-;\-* #,##0\ _F_-;_-* &quot;- &quot;_F_-;_-@_-"/>
    <numFmt numFmtId="188" formatCode="_ * #,##0_)\ &quot;$&quot;_ ;_ * \(#,##0\)\ &quot;$&quot;_ ;_ * &quot;-&quot;_)\ &quot;$&quot;_ ;_ @_ "/>
    <numFmt numFmtId="189" formatCode="_ * #,##0_)&quot; $&quot;_ ;_ * \(#,##0&quot;) $&quot;_ ;_ * \-_)&quot; $&quot;_ ;_ @_ "/>
    <numFmt numFmtId="190" formatCode="_-* #,##0\ &quot;€&quot;_-;\-* #,##0\ &quot;€&quot;_-;_-* &quot;-&quot;\ &quot;€&quot;_-;_-@_-"/>
    <numFmt numFmtId="191" formatCode="_-* #,##0\ &quot;$&quot;_-;\-* #,##0\ &quot;$&quot;_-;_-* &quot;-&quot;\ &quot;$&quot;_-;_-@_-"/>
    <numFmt numFmtId="192" formatCode="_ * #,##0_)&quot;$&quot;_ ;_ * \(#,##0\)&quot;$&quot;_ ;_ * &quot;-&quot;_)&quot;$&quot;_ ;_ @_ "/>
    <numFmt numFmtId="193" formatCode="_-* #,##0\$_-;\-* #,##0\$_-;_-* &quot;-$&quot;_-;_-@_-"/>
    <numFmt numFmtId="194" formatCode="_-&quot;€&quot;* #,##0_-;\-&quot;€&quot;* #,##0_-;_-&quot;€&quot;* &quot;-&quot;_-;_-@_-"/>
    <numFmt numFmtId="195" formatCode="_-&quot;ñ&quot;* #,##0_-;\-&quot;ñ&quot;* #,##0_-;_-&quot;ñ&quot;* &quot;-&quot;_-;_-@_-"/>
    <numFmt numFmtId="196" formatCode="_-* #,##0.00_-;\-* #,##0.00_-;_-* \-??_-;_-@_-"/>
    <numFmt numFmtId="197" formatCode="_-* ###,0\.00_-;\-* ###,0\.00_-;_-* \-??_-;_-@_-"/>
    <numFmt numFmtId="198" formatCode="_-* #,##0.00\ _€_-;\-* #,##0.00\ _€_-;_-* &quot;-&quot;??\ _€_-;_-@_-"/>
    <numFmt numFmtId="199" formatCode="_ * #,##0.00_ ;_ * \-#,##0.00_ ;_ * &quot;-&quot;??_ ;_ @_ "/>
    <numFmt numFmtId="200" formatCode="_-* #,##0.00\ _V_N_D_-;\-* #,##0.00\ _V_N_D_-;_-* &quot;-&quot;??\ _V_N_D_-;_-@_-"/>
    <numFmt numFmtId="201" formatCode="_-* #,##0.00\ _F_-;\-* #,##0.00\ _F_-;_-* &quot;-&quot;??\ _F_-;_-@_-"/>
    <numFmt numFmtId="202" formatCode="_ * #,##0.00_)\ _$_ ;_ * \(#,##0.00\)\ _$_ ;_ * &quot;-&quot;??_)\ _$_ ;_ @_ "/>
    <numFmt numFmtId="203" formatCode="_ * #,##0.00_)_$_ ;_ * \(#,##0.00\)_$_ ;_ * &quot;-&quot;??_)_$_ ;_ @_ "/>
    <numFmt numFmtId="204" formatCode="_ * #,##0.00_)\ _$_ ;_ * \(#,##0.00&quot;) &quot;_$_ ;_ * \-??_)\ _$_ ;_ @_ "/>
    <numFmt numFmtId="205" formatCode="_-* #,##0.00_$_-;\-* #,##0.00_$_-;_-* \-??_$_-;_-@_-"/>
    <numFmt numFmtId="206" formatCode="_-* #,##0.00\ _F_-;\-* #,##0.00\ _F_-;_-* \-??\ _F_-;_-@_-"/>
    <numFmt numFmtId="207" formatCode="_(* ###,0\.00_);_(* \(###,0\.00\);_(* \-??_);_(@_)"/>
    <numFmt numFmtId="208" formatCode="_-* #,##0.00\ _ñ_-;\-* #,##0.00\ _ñ_-;_-* &quot;-&quot;??\ _ñ_-;_-@_-"/>
    <numFmt numFmtId="209" formatCode="_-* #,##0.00\ _ñ_-;_-* #,##0.00\ _ñ\-;_-* &quot;-&quot;??\ _ñ_-;_-@_-"/>
    <numFmt numFmtId="210" formatCode="_-* #,##0_-;\-* #,##0_-;_-* \-_-;_-@_-"/>
    <numFmt numFmtId="211" formatCode="_-* #,##0\ &quot;F&quot;_-;\-* #,##0\ &quot;F&quot;_-;_-* &quot;-&quot;\ &quot;F&quot;_-;_-@_-"/>
    <numFmt numFmtId="212" formatCode="_(&quot;$&quot;\ * #,##0_);_(&quot;$&quot;\ * \(#,##0\);_(&quot;$&quot;\ * &quot;-&quot;_);_(@_)"/>
    <numFmt numFmtId="213" formatCode="_-* #,##0.00000000_-;\-* #,##0.00000000_-;_-* &quot;-&quot;??_-;_-@_-"/>
    <numFmt numFmtId="214" formatCode="_-* #,##0&quot; F&quot;_-;\-* #,##0&quot; F&quot;_-;_-* &quot;- F&quot;_-;_-@_-"/>
    <numFmt numFmtId="215" formatCode="_(&quot;€&quot;\ * #,##0_);_(&quot;€&quot;\ * \(#,##0\);_(&quot;€&quot;\ * &quot;-&quot;_);_(@_)"/>
    <numFmt numFmtId="216" formatCode="_(&quot;$ &quot;* #,##0_);_(&quot;$ &quot;* \(#,##0\);_(&quot;$ &quot;* \-_);_(@_)"/>
    <numFmt numFmtId="217" formatCode="_-* #,##0\ &quot;ñ&quot;_-;\-* #,##0\ &quot;ñ&quot;_-;_-* &quot;-&quot;\ &quot;ñ&quot;_-;_-@_-"/>
    <numFmt numFmtId="218" formatCode="_-* #,##0\ _€_-;\-* #,##0\ _€_-;_-* &quot;-&quot;\ _€_-;_-@_-"/>
    <numFmt numFmtId="219" formatCode="_ * #,##0_ ;_ * \-#,##0_ ;_ * &quot;-&quot;_ ;_ @_ "/>
    <numFmt numFmtId="220" formatCode="_-* #,##0\ _V_N_D_-;\-* #,##0\ _V_N_D_-;_-* &quot;-&quot;\ _V_N_D_-;_-@_-"/>
    <numFmt numFmtId="221" formatCode="_ * #,##0_)\ _$_ ;_ * \(#,##0\)\ _$_ ;_ * &quot;-&quot;_)\ _$_ ;_ @_ "/>
    <numFmt numFmtId="222" formatCode="_ * #,##0_)_$_ ;_ * \(#,##0\)_$_ ;_ * &quot;-&quot;_)_$_ ;_ @_ "/>
    <numFmt numFmtId="223" formatCode="_ * #,##0_)\ _$_ ;_ * \(#,##0&quot;) &quot;_$_ ;_ * \-_)\ _$_ ;_ @_ "/>
    <numFmt numFmtId="224" formatCode="_-* #,##0\ _$_-;\-* #,##0\ _$_-;_-* &quot;-&quot;\ _$_-;_-@_-"/>
    <numFmt numFmtId="225" formatCode="_-* #,##0_$_-;\-* #,##0_$_-;_-* \-_$_-;_-@_-"/>
    <numFmt numFmtId="226" formatCode="_-* #,##0\ _ñ_-;\-* #,##0\ _ñ_-;_-* &quot;-&quot;\ _ñ_-;_-@_-"/>
    <numFmt numFmtId="227" formatCode="_-* #,##0\ _ñ_-;_-* #,##0\ _ñ\-;_-* &quot;-&quot;\ _ñ_-;_-@_-"/>
    <numFmt numFmtId="228" formatCode="_ &quot;\&quot;* #,##0_ ;_ &quot;\&quot;* \-#,##0_ ;_ &quot;\&quot;* &quot;-&quot;_ ;_ @_ "/>
    <numFmt numFmtId="229" formatCode="_ \\* #,##0_ ;_ \\* \-#,##0_ ;_ \\* \-_ ;_ @_ "/>
    <numFmt numFmtId="230" formatCode="&quot;\&quot;#,##0.00;[Red]&quot;\&quot;\-#,##0.00"/>
    <numFmt numFmtId="231" formatCode="&quot;\&quot;#,##0;[Red]&quot;\&quot;\-#,##0"/>
    <numFmt numFmtId="232" formatCode="_-* #,##0&quot;$&quot;_-;\-* #,##0&quot;$&quot;_-;_-* &quot;-&quot;&quot;$&quot;_-;_-@_-"/>
    <numFmt numFmtId="233" formatCode="_-* #,##0.00&quot;$&quot;_-;\-* #,##0.00&quot;$&quot;_-;_-* &quot;-&quot;??&quot;$&quot;_-;_-@_-"/>
    <numFmt numFmtId="234" formatCode="&quot;SFr.&quot;\ #,##0.00;&quot;SFr.&quot;\ \-#,##0.00"/>
    <numFmt numFmtId="235" formatCode="_ &quot;SFr.&quot;\ * #,##0_ ;_ &quot;SFr.&quot;\ * \-#,##0_ ;_ &quot;SFr.&quot;\ * &quot;-&quot;_ ;_ @_ "/>
    <numFmt numFmtId="236" formatCode="_ * #,##0_ ;_ * \-#,##0_ ;_ * \-_ ;_ @_ "/>
    <numFmt numFmtId="237" formatCode="_ * #,##0.00_ ;_ * \-#,##0.00_ ;_ * \-??_ ;_ @_ "/>
    <numFmt numFmtId="238" formatCode="_-* #,##0.00_$_-;\-* #,##0.00_$_-;_-* &quot;-&quot;??_$_-;_-@_-"/>
    <numFmt numFmtId="239" formatCode=";;"/>
    <numFmt numFmtId="240" formatCode="#,##0.0_);\(#,##0.0\)"/>
    <numFmt numFmtId="241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42" formatCode="0.0%"/>
    <numFmt numFmtId="243" formatCode="_ * #,##0.00_ ;_ * &quot;\&quot;&quot;\&quot;&quot;\&quot;&quot;\&quot;&quot;\&quot;&quot;\&quot;&quot;\&quot;&quot;\&quot;&quot;\&quot;&quot;\&quot;&quot;\&quot;&quot;\&quot;\-#,##0.00_ ;_ * &quot;-&quot;??_ ;_ @_ "/>
    <numFmt numFmtId="244" formatCode="&quot;$&quot;#,##0.00"/>
    <numFmt numFmtId="245" formatCode="&quot;\&quot;#,##0;&quot;\&quot;&quot;\&quot;&quot;\&quot;&quot;\&quot;&quot;\&quot;&quot;\&quot;&quot;\&quot;&quot;\&quot;&quot;\&quot;&quot;\&quot;&quot;\&quot;&quot;\&quot;&quot;\&quot;&quot;\&quot;\-#,##0"/>
    <numFmt numFmtId="246" formatCode="_ * #,##0.00_)&quot;£&quot;_ ;_ * \(#,##0.00\)&quot;£&quot;_ ;_ * &quot;-&quot;??_)&quot;£&quot;_ ;_ @_ "/>
    <numFmt numFmtId="247" formatCode="&quot;\&quot;#,##0;[Red]&quot;\&quot;&quot;\&quot;&quot;\&quot;&quot;\&quot;&quot;\&quot;&quot;\&quot;&quot;\&quot;&quot;\&quot;&quot;\&quot;&quot;\&quot;&quot;\&quot;&quot;\&quot;&quot;\&quot;&quot;\&quot;\-#,##0"/>
    <numFmt numFmtId="248" formatCode="_-&quot;$&quot;* #,##0.00_-;\-&quot;$&quot;* #,##0.00_-;_-&quot;$&quot;* &quot;-&quot;??_-;_-@_-"/>
    <numFmt numFmtId="249" formatCode="_ * #,##0_ ;_ * &quot;\&quot;&quot;\&quot;&quot;\&quot;&quot;\&quot;&quot;\&quot;&quot;\&quot;&quot;\&quot;&quot;\&quot;&quot;\&quot;&quot;\&quot;&quot;\&quot;&quot;\&quot;\-#,##0_ ;_ * &quot;-&quot;_ ;_ @_ "/>
    <numFmt numFmtId="250" formatCode="0.0%;\(0.0%\)"/>
    <numFmt numFmtId="251" formatCode="&quot;\&quot;#,##0.00;&quot;\&quot;&quot;\&quot;&quot;\&quot;&quot;\&quot;&quot;\&quot;&quot;\&quot;&quot;\&quot;&quot;\&quot;&quot;\&quot;&quot;\&quot;&quot;\&quot;&quot;\&quot;&quot;\&quot;&quot;\&quot;\-#,##0.00"/>
    <numFmt numFmtId="252" formatCode="##,###.##"/>
    <numFmt numFmtId="253" formatCode="_-* #,##0.00\ &quot;F&quot;_-;\-* #,##0.00\ &quot;F&quot;_-;_-* &quot;-&quot;??\ &quot;F&quot;_-;_-@_-"/>
    <numFmt numFmtId="254" formatCode="0.000_)"/>
    <numFmt numFmtId="255" formatCode="#,##0_)_%;\(#,##0\)_%;"/>
    <numFmt numFmtId="256" formatCode="_(* #,##0.0_);_(* \(#,##0.0\);_(* &quot;-&quot;??_);_(@_)"/>
    <numFmt numFmtId="257" formatCode="_._.* #,##0.0_)_%;_._.* \(#,##0.0\)_%"/>
    <numFmt numFmtId="258" formatCode="#,##0.0_)_%;\(#,##0.0\)_%;\ \ .0_)_%"/>
    <numFmt numFmtId="259" formatCode="_._.* #,##0.00_)_%;_._.* \(#,##0.00\)_%"/>
    <numFmt numFmtId="260" formatCode="#,##0.00_)_%;\(#,##0.00\)_%;\ \ .00_)_%"/>
    <numFmt numFmtId="261" formatCode="_._.* #,##0.000_)_%;_._.* \(#,##0.000\)_%"/>
    <numFmt numFmtId="262" formatCode="#,##0.000_)_%;\(#,##0.000\)_%;\ \ .000_)_%"/>
    <numFmt numFmtId="263" formatCode="_-* #,##0_-;\-* #,##0_-;_-* &quot;-&quot;??_-;_-@_-"/>
    <numFmt numFmtId="264" formatCode="_(* #,##0.00_);_(* \(#,##0.00\);_(* &quot;-&quot;&quot;?&quot;&quot;?&quot;_);_(@_)"/>
    <numFmt numFmtId="265" formatCode="_-* #,##0\ &quot;þ&quot;_-;\-* #,##0\ &quot;þ&quot;_-;_-* &quot;-&quot;\ &quot;þ&quot;_-;_-@_-"/>
    <numFmt numFmtId="266" formatCode="_-* #,##0.00\ _þ_-;\-* #,##0.00\ _þ_-;_-* &quot;-&quot;??\ _þ_-;_-@_-"/>
    <numFmt numFmtId="267" formatCode="_-* #,##0\ _₫_-;\-* #,##0\ _₫_-;_-* &quot;-&quot;??\ _₫_-;_-@_-"/>
    <numFmt numFmtId="268" formatCode="\t#\ ??/??"/>
    <numFmt numFmtId="269" formatCode="_-* #,##0.00\ _$_-;\-* #,##0.00\ _$_-;_-* &quot;-&quot;??\ _$_-;_-@_-"/>
    <numFmt numFmtId="270" formatCode="_(* #,##0.0_);_(* \(#,##0.0\);_(* &quot;-&quot;?_);_(@_)"/>
    <numFmt numFmtId="271" formatCode="#\ ###\ ###"/>
    <numFmt numFmtId="272" formatCode="_._.* \(#,##0\)_%;_._.* #,##0_)_%;_._.* 0_)_%;_._.@_)_%"/>
    <numFmt numFmtId="273" formatCode="_._.&quot;€&quot;* \(#,##0\)_%;_._.&quot;€&quot;* #,##0_)_%;_._.&quot;€&quot;* 0_)_%;_._.@_)_%"/>
    <numFmt numFmtId="274" formatCode="* \(#,##0\);* #,##0_);&quot;-&quot;??_);@"/>
    <numFmt numFmtId="275" formatCode="_ &quot;R&quot;\ * #,##0_ ;_ &quot;R&quot;\ * \-#,##0_ ;_ &quot;R&quot;\ * &quot;-&quot;_ ;_ @_ "/>
    <numFmt numFmtId="276" formatCode="_ * #,##0.00_ ;_ * &quot;\&quot;&quot;\&quot;&quot;\&quot;&quot;\&quot;&quot;\&quot;&quot;\&quot;\-#,##0.00_ ;_ * &quot;-&quot;??_ ;_ @_ "/>
    <numFmt numFmtId="277" formatCode="&quot;€&quot;* #,##0_)_%;&quot;€&quot;* \(#,##0\)_%;&quot;€&quot;* &quot;-&quot;??_)_%;@_)_%"/>
    <numFmt numFmtId="278" formatCode="&quot;$&quot;* #,##0_)_%;&quot;$&quot;* \(#,##0\)_%;&quot;$&quot;* &quot;-&quot;??_)_%;@_)_%"/>
    <numFmt numFmtId="279" formatCode="&quot;\&quot;#,##0.00;&quot;\&quot;&quot;\&quot;&quot;\&quot;&quot;\&quot;&quot;\&quot;&quot;\&quot;&quot;\&quot;&quot;\&quot;\-#,##0.00"/>
    <numFmt numFmtId="280" formatCode="_._.&quot;€&quot;* #,##0.0_)_%;_._.&quot;€&quot;* \(#,##0.0\)_%"/>
    <numFmt numFmtId="281" formatCode="&quot;€&quot;* #,##0.0_)_%;&quot;€&quot;* \(#,##0.0\)_%;&quot;€&quot;* \ .0_)_%"/>
    <numFmt numFmtId="282" formatCode="_._.&quot;€&quot;* #,##0.00_)_%;_._.&quot;€&quot;* \(#,##0.00\)_%"/>
    <numFmt numFmtId="283" formatCode="&quot;€&quot;* #,##0.00_)_%;&quot;€&quot;* \(#,##0.00\)_%;&quot;€&quot;* \ .00_)_%"/>
    <numFmt numFmtId="284" formatCode="_._.&quot;€&quot;* #,##0.000_)_%;_._.&quot;€&quot;* \(#,##0.000\)_%"/>
    <numFmt numFmtId="285" formatCode="&quot;€&quot;* #,##0.000_)_%;&quot;€&quot;* \(#,##0.000\)_%;&quot;€&quot;* \ .000_)_%"/>
    <numFmt numFmtId="286" formatCode="_-* #,##0.00\ &quot;€&quot;_-;\-* #,##0.00\ &quot;€&quot;_-;_-* &quot;-&quot;??\ &quot;€&quot;_-;_-@_-"/>
    <numFmt numFmtId="287" formatCode="_ * #,##0_ ;_ * &quot;\&quot;&quot;\&quot;&quot;\&quot;&quot;\&quot;&quot;\&quot;&quot;\&quot;\-#,##0_ ;_ * &quot;-&quot;_ ;_ @_ "/>
    <numFmt numFmtId="288" formatCode="\$#,##0\ ;\(\$#,##0\)"/>
    <numFmt numFmtId="289" formatCode="&quot;$&quot;#,##0\ ;\(&quot;$&quot;#,##0\)"/>
    <numFmt numFmtId="290" formatCode="#\ ###\ ##0.0"/>
    <numFmt numFmtId="291" formatCode="\t0.00%"/>
    <numFmt numFmtId="292" formatCode="0.000"/>
    <numFmt numFmtId="293" formatCode="* #,##0_);* \(#,##0\);&quot;-&quot;??_);@"/>
    <numFmt numFmtId="294" formatCode="\U\S\$#,##0.00;\(\U\S\$#,##0.00\)"/>
    <numFmt numFmtId="295" formatCode="_(\§\g\ #,##0_);_(\§\g\ \(#,##0\);_(\§\g\ &quot;-&quot;??_);_(@_)"/>
    <numFmt numFmtId="296" formatCode="_(\§\g\ #,##0_);_(\§\g\ \(#,##0\);_(\§\g\ &quot;-&quot;_);_(@_)"/>
    <numFmt numFmtId="297" formatCode="#\ ###\ ###\ .00"/>
    <numFmt numFmtId="298" formatCode="\§\g#,##0_);\(\§\g#,##0\)"/>
    <numFmt numFmtId="299" formatCode="_-&quot;VND&quot;* #,##0_-;\-&quot;VND&quot;* #,##0_-;_-&quot;VND&quot;* &quot;-&quot;_-;_-@_-"/>
    <numFmt numFmtId="300" formatCode="_(&quot;Rp&quot;* #,##0.00_);_(&quot;Rp&quot;* \(#,##0.00\);_(&quot;Rp&quot;* &quot;-&quot;??_);_(@_)"/>
    <numFmt numFmtId="301" formatCode="#,##0.00\ &quot;FB&quot;;[Red]\-#,##0.00\ &quot;FB&quot;"/>
    <numFmt numFmtId="302" formatCode="#,##0\ &quot;$&quot;;\-#,##0\ &quot;$&quot;"/>
    <numFmt numFmtId="303" formatCode="&quot;$&quot;#,##0;\-&quot;$&quot;#,##0"/>
    <numFmt numFmtId="304" formatCode="_-* #,##0\ _F_B_-;\-* #,##0\ _F_B_-;_-* &quot;-&quot;\ _F_B_-;_-@_-"/>
    <numFmt numFmtId="305" formatCode="_-[$€]* #,##0.00_-;\-[$€]* #,##0.00_-;_-[$€]* &quot;-&quot;??_-;_-@_-"/>
    <numFmt numFmtId="306" formatCode="_-[$€-2]* #,##0.00_-;\-[$€-2]* #,##0.00_-;_-[$€-2]* &quot;-&quot;??_-"/>
    <numFmt numFmtId="307" formatCode="_ * #,##0.00_)_d_ ;_ * \(#,##0.00\)_d_ ;_ * &quot;-&quot;??_)_d_ ;_ @_ "/>
    <numFmt numFmtId="308" formatCode="#,##0_);\-#,##0_)"/>
    <numFmt numFmtId="309" formatCode="#,###;\-#,###;&quot;&quot;;_(@_)"/>
    <numFmt numFmtId="310" formatCode="_(* #,##0.000000_);_(* \(#,##0.000000\);_(* &quot;-&quot;??_);_(@_)"/>
    <numFmt numFmtId="311" formatCode="#."/>
    <numFmt numFmtId="312" formatCode="&quot;€&quot;#,##0;\-&quot;€&quot;#,##0"/>
    <numFmt numFmtId="313" formatCode="#,##0\ &quot;$&quot;_);\(#,##0\ &quot;$&quot;\)"/>
    <numFmt numFmtId="314" formatCode="_-&quot;£&quot;* #,##0_-;\-&quot;£&quot;* #,##0_-;_-&quot;£&quot;* &quot;-&quot;_-;_-@_-"/>
    <numFmt numFmtId="315" formatCode="0.0000"/>
    <numFmt numFmtId="316" formatCode="#,##0\ &quot;$&quot;_);[Red]\(#,##0\ &quot;$&quot;\)"/>
    <numFmt numFmtId="317" formatCode="&quot;$&quot;###,0&quot;.&quot;00_);[Red]\(&quot;$&quot;###,0&quot;.&quot;00\)"/>
    <numFmt numFmtId="318" formatCode="&quot;\&quot;#,##0;[Red]\-&quot;\&quot;#,##0"/>
    <numFmt numFmtId="319" formatCode="&quot;\&quot;#,##0.00;\-&quot;\&quot;#,##0.00"/>
    <numFmt numFmtId="320" formatCode="&quot;VND&quot;#,##0_);[Red]\(&quot;VND&quot;#,##0\)"/>
    <numFmt numFmtId="321" formatCode="_-* #,##0.00\ _ã_ð_í_._-;\-* #,##0.00\ _ã_ð_í_._-;_-* &quot;-&quot;??\ _ã_ð_í_._-;_-@_-"/>
    <numFmt numFmtId="322" formatCode="#,##0.00_);\-#,##0.00_)"/>
    <numFmt numFmtId="323" formatCode="0_)%;\(0\)%"/>
    <numFmt numFmtId="324" formatCode="_._._(* 0_)%;_._.* \(0\)%"/>
    <numFmt numFmtId="325" formatCode="_(0_)%;\(0\)%"/>
    <numFmt numFmtId="326" formatCode="0%_);\(0%\)"/>
    <numFmt numFmtId="327" formatCode="#,##0.000_);\(#,##0.000\)"/>
    <numFmt numFmtId="328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29" formatCode="_(0.0_)%;\(0.0\)%"/>
    <numFmt numFmtId="330" formatCode="_._._(* 0.0_)%;_._.* \(0.0\)%"/>
    <numFmt numFmtId="331" formatCode="_(0.00_)%;\(0.00\)%"/>
    <numFmt numFmtId="332" formatCode="_._._(* 0.00_)%;_._.* \(0.00\)%"/>
    <numFmt numFmtId="333" formatCode="_(0.000_)%;\(0.000\)%"/>
    <numFmt numFmtId="334" formatCode="_._._(* 0.000_)%;_._.* \(0.000\)%"/>
    <numFmt numFmtId="335" formatCode="#"/>
    <numFmt numFmtId="336" formatCode="&quot;¡Ì&quot;#,##0;[Red]\-&quot;¡Ì&quot;#,##0"/>
    <numFmt numFmtId="337" formatCode="#,##0.00\ &quot;F&quot;;[Red]\-#,##0.00\ &quot;F&quot;"/>
    <numFmt numFmtId="338" formatCode="&quot;£&quot;#,##0;[Red]\-&quot;£&quot;#,##0"/>
    <numFmt numFmtId="339" formatCode="#,##0.00\ \ "/>
    <numFmt numFmtId="340" formatCode="_(* #.##0.00_);_(* \(#.##0.00\);_(* &quot;-&quot;??_);_(@_)"/>
    <numFmt numFmtId="341" formatCode="_-* ###,0&quot;.&quot;00\ _F_B_-;\-* ###,0&quot;.&quot;00\ _F_B_-;_-* &quot;-&quot;??\ _F_B_-;_-@_-"/>
    <numFmt numFmtId="342" formatCode="_ * #,##0_ ;_ * \-#,##0_ ;_ * &quot;-&quot;??_ ;_ @_ "/>
    <numFmt numFmtId="343" formatCode="0.00000"/>
    <numFmt numFmtId="344" formatCode="0.00000000000E+00;\?"/>
    <numFmt numFmtId="345" formatCode="#,##0.00\ \ \ \ "/>
    <numFmt numFmtId="346" formatCode="&quot;$&quot;#,##0;[Red]\-&quot;$&quot;#,##0"/>
    <numFmt numFmtId="347" formatCode="#,##0\ &quot;F&quot;;[Red]\-#,##0\ &quot;F&quot;"/>
    <numFmt numFmtId="348" formatCode="_ * #.##._ ;_ * \-#.##._ ;_ * &quot;-&quot;??_ ;_ @_ⴆ"/>
    <numFmt numFmtId="349" formatCode="&quot;\&quot;#,##0.00;[Red]&quot;\&quot;&quot;\&quot;&quot;\&quot;&quot;\&quot;&quot;\&quot;&quot;\&quot;&quot;\&quot;&quot;\&quot;&quot;\&quot;&quot;\&quot;&quot;\&quot;&quot;\&quot;&quot;\&quot;&quot;\&quot;\-#,##0.00"/>
    <numFmt numFmtId="350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51" formatCode="_-* ###,0&quot;.&quot;00_-;\-* ###,0&quot;.&quot;00_-;_-* &quot;-&quot;??_-;_-@_-"/>
    <numFmt numFmtId="352" formatCode="_-* #,##0\ _F_-;\-* #,##0\ _F_-;_-* &quot;-&quot;??\ _F_-;_-@_-"/>
    <numFmt numFmtId="353" formatCode="0.000\ "/>
    <numFmt numFmtId="354" formatCode="#,##0\ &quot;Lt&quot;;[Red]\-#,##0\ &quot;Lt&quot;"/>
    <numFmt numFmtId="355" formatCode="#,##0.00\ &quot;F&quot;;\-#,##0.00\ &quot;F&quot;"/>
    <numFmt numFmtId="356" formatCode="&quot;€&quot;#,##0;[Red]\-&quot;€&quot;#,##0"/>
    <numFmt numFmtId="357" formatCode="_-* #,##0\ &quot;DM&quot;_-;\-* #,##0\ &quot;DM&quot;_-;_-* &quot;-&quot;\ &quot;DM&quot;_-;_-@_-"/>
    <numFmt numFmtId="358" formatCode="_-* #,##0.00\ &quot;DM&quot;_-;\-* #,##0.00\ &quot;DM&quot;_-;_-* &quot;-&quot;??\ &quot;DM&quot;_-;_-@_-"/>
    <numFmt numFmtId="359" formatCode="#,##0&quot;$&quot;;[Red]\-#,##0&quot;$&quot;"/>
  </numFmts>
  <fonts count="187">
    <font>
      <sz val="10"/>
      <name val="Arial"/>
      <family val="2"/>
    </font>
    <font>
      <sz val="13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b/>
      <i/>
      <sz val="16"/>
      <name val="Times New Roman"/>
      <family val="1"/>
      <charset val="163"/>
    </font>
    <font>
      <sz val="13"/>
      <name val="Times New Roman"/>
      <family val="1"/>
      <charset val="163"/>
    </font>
    <font>
      <i/>
      <sz val="16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0"/>
      <name val="Arial"/>
      <family val="2"/>
    </font>
    <font>
      <b/>
      <sz val="15"/>
      <name val="Times New Roman"/>
      <family val="1"/>
      <charset val="163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b/>
      <i/>
      <sz val="13"/>
      <name val="Times New Roman"/>
      <family val="1"/>
      <charset val="163"/>
    </font>
    <font>
      <b/>
      <i/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3"/>
    </font>
    <font>
      <sz val="14"/>
      <name val="Times New Roman"/>
      <family val="1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2"/>
    </font>
    <font>
      <sz val="11"/>
      <color indexed="8"/>
      <name val="Calibri"/>
      <family val="2"/>
    </font>
    <font>
      <b/>
      <sz val="20"/>
      <name val="Times New Roman"/>
      <family val="1"/>
      <charset val="163"/>
    </font>
    <font>
      <sz val="12"/>
      <name val="VNI-Times"/>
    </font>
    <font>
      <sz val="12"/>
      <name val=".VnTime"/>
      <family val="2"/>
    </font>
    <font>
      <sz val="11"/>
      <name val="Calibri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2"/>
      <name val=".VnArial"/>
      <family val="2"/>
    </font>
    <font>
      <sz val="10"/>
      <name val=".vntime"/>
      <family val="2"/>
    </font>
    <font>
      <sz val="10"/>
      <name val="AngsanaUPC"/>
      <family val="1"/>
    </font>
    <font>
      <sz val="10"/>
      <name val="Arial"/>
      <family val="2"/>
      <charset val="1"/>
    </font>
    <font>
      <sz val="10"/>
      <name val="QBJ-??10pt"/>
      <family val="3"/>
      <charset val="129"/>
    </font>
    <font>
      <sz val="12"/>
      <color indexed="8"/>
      <name val="???"/>
      <family val="1"/>
      <charset val="129"/>
    </font>
    <font>
      <b/>
      <sz val="12"/>
      <name val="Arial"/>
      <family val="2"/>
    </font>
    <font>
      <sz val="10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2"/>
      <name val="VNI-Helve"/>
    </font>
    <font>
      <sz val="10"/>
      <name val="MS Sans Serif"/>
      <family val="2"/>
    </font>
    <font>
      <sz val="9"/>
      <name val="Arial"/>
      <family val="2"/>
    </font>
    <font>
      <sz val="11"/>
      <name val="‚l‚r ‚oƒSƒVƒbƒN"/>
      <family val="3"/>
      <charset val="128"/>
    </font>
    <font>
      <sz val="12"/>
      <name val="Arial"/>
      <family val="2"/>
    </font>
    <font>
      <sz val="10"/>
      <name val="Times New Roman"/>
      <family val="1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2"/>
      <name val="???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sz val="11"/>
      <color indexed="8"/>
      <name val="Arial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theme="0"/>
      <name val="Calibri"/>
      <family val="2"/>
      <scheme val="minor"/>
    </font>
    <font>
      <sz val="11"/>
      <color indexed="9"/>
      <name val="Arial"/>
      <family val="2"/>
    </font>
    <font>
      <sz val="14"/>
      <name val=".VnTime"/>
      <family val="2"/>
    </font>
    <font>
      <sz val="11"/>
      <name val="VNtimes new roman"/>
      <family val="2"/>
    </font>
    <font>
      <sz val="9"/>
      <name val="Arial Narrow"/>
      <family val="2"/>
    </font>
    <font>
      <sz val="8"/>
      <name val="Times New Roman"/>
      <family val="1"/>
    </font>
    <font>
      <sz val="8.25"/>
      <name val="Microsoft Sans Serif"/>
      <family val="2"/>
    </font>
    <font>
      <sz val="11"/>
      <color rgb="FF9C0006"/>
      <name val="Calibri"/>
      <family val="2"/>
      <scheme val="minor"/>
    </font>
    <font>
      <sz val="11"/>
      <color indexed="10"/>
      <name val="Arial"/>
      <family val="2"/>
    </font>
    <font>
      <sz val="12"/>
      <name val="¹ÙÅÁÃ¼"/>
      <family val="1"/>
      <charset val="129"/>
    </font>
    <font>
      <sz val="11"/>
      <name val="돋움"/>
      <family val="2"/>
      <charset val="129"/>
    </font>
    <font>
      <b/>
      <sz val="11"/>
      <color rgb="FFFA7D00"/>
      <name val="Calibri"/>
      <family val="2"/>
      <scheme val="minor"/>
    </font>
    <font>
      <b/>
      <sz val="10"/>
      <name val="Helv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1"/>
      <color indexed="8"/>
      <name val="Arial"/>
      <family val="2"/>
      <charset val="163"/>
    </font>
    <font>
      <sz val="11"/>
      <name val="UVnTime"/>
    </font>
    <font>
      <sz val="11"/>
      <color indexed="8"/>
      <name val="Times New Roman"/>
      <family val="2"/>
    </font>
    <font>
      <sz val="14"/>
      <color indexed="8"/>
      <name val="Times New Roman"/>
      <family val="2"/>
    </font>
    <font>
      <sz val="10"/>
      <name val="BERNHARD"/>
    </font>
    <font>
      <b/>
      <sz val="16"/>
      <name val="Times New Roman"/>
      <family val="1"/>
    </font>
    <font>
      <b/>
      <sz val="12"/>
      <name val="VNTime"/>
      <family val="2"/>
    </font>
    <font>
      <sz val="11"/>
      <color indexed="12"/>
      <name val="Times New Roman"/>
      <family val="1"/>
    </font>
    <font>
      <sz val="12"/>
      <name val="???"/>
      <family val="3"/>
      <charset val="129"/>
    </font>
    <font>
      <b/>
      <sz val="11"/>
      <color theme="0"/>
      <name val="Calibri"/>
      <family val="2"/>
      <scheme val="minor"/>
    </font>
    <font>
      <b/>
      <sz val="12"/>
      <name val="VNTimeH"/>
      <family val="2"/>
    </font>
    <font>
      <sz val="10"/>
      <name val="Arial CE"/>
    </font>
    <font>
      <sz val="10"/>
      <name val="Arial CE"/>
      <charset val="238"/>
    </font>
    <font>
      <sz val="11"/>
      <color indexed="8"/>
      <name val="Calibri"/>
      <family val="2"/>
      <charset val="1"/>
    </font>
    <font>
      <i/>
      <sz val="11"/>
      <color rgb="FF7F7F7F"/>
      <name val="Calibri"/>
      <family val="2"/>
      <scheme val="minor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3"/>
      <color rgb="FF006100"/>
      <name val="Times New Roman"/>
      <family val="2"/>
    </font>
    <font>
      <sz val="11"/>
      <color rgb="FF006100"/>
      <name val="Calibri"/>
      <family val="2"/>
      <scheme val="minor"/>
    </font>
    <font>
      <sz val="8"/>
      <name val="Arial"/>
      <family val="2"/>
    </font>
    <font>
      <b/>
      <sz val="11"/>
      <name val="Times New Roman"/>
      <family val="1"/>
    </font>
    <font>
      <sz val="12"/>
      <name val="VNTime"/>
      <family val="2"/>
    </font>
    <font>
      <sz val="13"/>
      <name val=".VnTime"/>
      <family val="2"/>
    </font>
    <font>
      <b/>
      <sz val="12"/>
      <name val="Helv"/>
      <family val="2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8"/>
      <name val="Courier"/>
      <family val="3"/>
    </font>
    <font>
      <b/>
      <sz val="10"/>
      <name val=".VnTime"/>
      <family val="2"/>
    </font>
    <font>
      <sz val="12"/>
      <name val="±¼¸²Ã¼"/>
      <family val="3"/>
      <charset val="129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rgb="FFFA7D00"/>
      <name val="Calibri"/>
      <family val="2"/>
      <scheme val="minor"/>
    </font>
    <font>
      <i/>
      <sz val="10"/>
      <name val=".VnTime"/>
      <family val="2"/>
    </font>
    <font>
      <sz val="10"/>
      <name val="Helv"/>
    </font>
    <font>
      <b/>
      <sz val="11"/>
      <name val="Helv"/>
      <family val="2"/>
    </font>
    <font>
      <sz val="11"/>
      <color rgb="FF9C6500"/>
      <name val="Calibri"/>
      <family val="2"/>
      <scheme val="minor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Times New Roman"/>
      <family val="2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3"/>
      <color theme="1"/>
      <name val="Calibri"/>
      <family val="2"/>
      <scheme val="minor"/>
    </font>
    <font>
      <sz val="11"/>
      <color indexed="8"/>
      <name val="Helvetica Neue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VNI-Aptima"/>
    </font>
    <font>
      <sz val="14"/>
      <name val="System"/>
      <family val="2"/>
    </font>
    <font>
      <sz val="11"/>
      <name val="–¾’©"/>
      <family val="1"/>
      <charset val="128"/>
    </font>
    <font>
      <sz val="14"/>
      <name val=".VnArial Narrow"/>
      <family val="2"/>
    </font>
    <font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14"/>
      <name val="Arial"/>
      <family val="2"/>
    </font>
    <font>
      <sz val="10"/>
      <name val="VNbook-Antiqua"/>
      <family val="2"/>
    </font>
    <font>
      <sz val="11"/>
      <color indexed="32"/>
      <name val="VNI-Times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b/>
      <sz val="10"/>
      <name val=".VnTimeH"/>
      <family val="2"/>
    </font>
    <font>
      <b/>
      <sz val="11"/>
      <name val=".VnTimeH"/>
      <family val="2"/>
    </font>
    <font>
      <sz val="10"/>
      <name val=".VnArial Narrow"/>
      <family val="2"/>
    </font>
    <font>
      <sz val="12"/>
      <name val="VnTime"/>
    </font>
    <font>
      <b/>
      <sz val="12"/>
      <name val="VNI-Times"/>
    </font>
    <font>
      <sz val="10"/>
      <name val=".VnAvant"/>
      <family val="2"/>
    </font>
    <font>
      <sz val="10"/>
      <name val="VNtimes new roman"/>
      <family val="1"/>
    </font>
    <font>
      <sz val="14"/>
      <name val="VnTime"/>
    </font>
    <font>
      <sz val="8"/>
      <name val=".VnTime"/>
      <family val="2"/>
    </font>
    <font>
      <b/>
      <sz val="8"/>
      <name val="VN Helvetica"/>
    </font>
    <font>
      <sz val="10"/>
      <name val="VN Helvetica"/>
    </font>
    <font>
      <b/>
      <sz val="10"/>
      <name val="VN AvantGBook"/>
    </font>
    <font>
      <b/>
      <sz val="10"/>
      <name val="VN Helvetica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2"/>
      <color indexed="8"/>
      <name val="바탕체"/>
      <family val="3"/>
    </font>
    <font>
      <sz val="10"/>
      <name val="명조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13"/>
      <name val="Times New Roman"/>
      <family val="1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theme="4" tint="0.79995117038483843"/>
        <bgColor indexed="65"/>
      </patternFill>
    </fill>
    <fill>
      <patternFill patternType="solid">
        <fgColor indexed="45"/>
      </patternFill>
    </fill>
    <fill>
      <patternFill patternType="solid">
        <fgColor theme="5" tint="0.79995117038483843"/>
        <bgColor indexed="65"/>
      </patternFill>
    </fill>
    <fill>
      <patternFill patternType="solid">
        <fgColor indexed="42"/>
      </patternFill>
    </fill>
    <fill>
      <patternFill patternType="solid">
        <fgColor theme="6" tint="0.79995117038483843"/>
        <bgColor indexed="65"/>
      </patternFill>
    </fill>
    <fill>
      <patternFill patternType="solid">
        <fgColor indexed="46"/>
      </patternFill>
    </fill>
    <fill>
      <patternFill patternType="solid">
        <fgColor theme="7" tint="0.79995117038483843"/>
        <bgColor indexed="65"/>
      </patternFill>
    </fill>
    <fill>
      <patternFill patternType="solid">
        <fgColor indexed="27"/>
      </patternFill>
    </fill>
    <fill>
      <patternFill patternType="solid">
        <fgColor theme="8" tint="0.79995117038483843"/>
        <bgColor indexed="65"/>
      </patternFill>
    </fill>
    <fill>
      <patternFill patternType="solid">
        <fgColor indexed="47"/>
      </patternFill>
    </fill>
    <fill>
      <patternFill patternType="solid">
        <fgColor theme="9" tint="0.79995117038483843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5"/>
        <bgColor indexed="60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indexed="36"/>
      </patternFill>
    </fill>
    <fill>
      <patternFill patternType="solid">
        <fgColor theme="7" tint="0.39994506668294322"/>
        <bgColor indexed="65"/>
      </patternFill>
    </fill>
    <fill>
      <patternFill patternType="solid">
        <fgColor indexed="49"/>
      </patternFill>
    </fill>
    <fill>
      <patternFill patternType="solid">
        <fgColor theme="8" tint="0.39994506668294322"/>
        <bgColor indexed="65"/>
      </patternFill>
    </fill>
    <fill>
      <patternFill patternType="solid">
        <fgColor indexed="52"/>
      </patternFill>
    </fill>
    <fill>
      <patternFill patternType="solid">
        <fgColor theme="9" tint="0.39994506668294322"/>
        <bgColor indexed="6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00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8" fillId="0" borderId="0"/>
    <xf numFmtId="43" fontId="16" fillId="0" borderId="0" applyFont="0" applyFill="0" applyBorder="0" applyAlignment="0" applyProtection="0"/>
    <xf numFmtId="0" fontId="1" fillId="0" borderId="0"/>
    <xf numFmtId="0" fontId="21" fillId="0" borderId="0"/>
    <xf numFmtId="169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0" fontId="26" fillId="0" borderId="0"/>
    <xf numFmtId="0" fontId="26" fillId="0" borderId="0"/>
    <xf numFmtId="3" fontId="25" fillId="0" borderId="11"/>
    <xf numFmtId="3" fontId="27" fillId="0" borderId="11"/>
    <xf numFmtId="3" fontId="25" fillId="0" borderId="11"/>
    <xf numFmtId="3" fontId="25" fillId="0" borderId="11"/>
    <xf numFmtId="170" fontId="28" fillId="0" borderId="18">
      <alignment horizontal="center"/>
      <protection hidden="1"/>
    </xf>
    <xf numFmtId="166" fontId="25" fillId="0" borderId="19" applyFont="0" applyBorder="0"/>
    <xf numFmtId="166" fontId="25" fillId="0" borderId="19" applyFont="0" applyBorder="0"/>
    <xf numFmtId="166" fontId="29" fillId="0" borderId="19" applyFont="0" applyBorder="0"/>
    <xf numFmtId="0" fontId="25" fillId="0" borderId="0"/>
    <xf numFmtId="0" fontId="25" fillId="0" borderId="0"/>
    <xf numFmtId="171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23" fillId="0" borderId="0" applyFill="0" applyBorder="0" applyAlignment="0">
      <protection locked="0"/>
    </xf>
    <xf numFmtId="173" fontId="8" fillId="0" borderId="0" applyFont="0" applyFill="0" applyBorder="0" applyAlignment="0" applyProtection="0"/>
    <xf numFmtId="174" fontId="24" fillId="0" borderId="0" applyFont="0" applyFill="0" applyBorder="0" applyAlignment="0" applyProtection="0"/>
    <xf numFmtId="173" fontId="8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>
      <protection locked="0"/>
    </xf>
    <xf numFmtId="0" fontId="30" fillId="0" borderId="0" applyFont="0" applyFill="0" applyBorder="0" applyAlignment="0" applyProtection="0"/>
    <xf numFmtId="0" fontId="25" fillId="0" borderId="20"/>
    <xf numFmtId="0" fontId="25" fillId="0" borderId="20"/>
    <xf numFmtId="176" fontId="25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23" fillId="0" borderId="0" applyFill="0" applyBorder="0" applyAlignment="0">
      <protection locked="0"/>
    </xf>
    <xf numFmtId="181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180" fontId="23" fillId="0" borderId="0" applyFill="0" applyBorder="0" applyAlignment="0"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2" fontId="23" fillId="0" borderId="0" applyFill="0" applyBorder="0" applyAlignment="0">
      <protection locked="0"/>
    </xf>
    <xf numFmtId="0" fontId="8" fillId="0" borderId="0" applyProtection="0"/>
    <xf numFmtId="0" fontId="33" fillId="0" borderId="0"/>
    <xf numFmtId="0" fontId="8" fillId="0" borderId="0" applyProtection="0"/>
    <xf numFmtId="0" fontId="25" fillId="0" borderId="0"/>
    <xf numFmtId="183" fontId="34" fillId="0" borderId="0" applyFill="0" applyBorder="0">
      <alignment vertical="center"/>
      <protection locked="0"/>
    </xf>
    <xf numFmtId="184" fontId="35" fillId="0" borderId="0" applyFill="0" applyBorder="0">
      <alignment vertical="center"/>
      <protection locked="0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>
      <protection locked="0"/>
    </xf>
    <xf numFmtId="0" fontId="8" fillId="0" borderId="0" applyNumberFormat="0" applyFill="0" applyBorder="0" applyAlignment="0">
      <protection locked="0"/>
    </xf>
    <xf numFmtId="0" fontId="8" fillId="0" borderId="0" applyProtection="0"/>
    <xf numFmtId="167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0" fontId="36" fillId="0" borderId="0" applyNumberFormat="0" applyFill="0" applyBorder="0" applyProtection="0">
      <alignment vertical="center"/>
    </xf>
    <xf numFmtId="17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186" fontId="25" fillId="0" borderId="0" applyFont="0" applyFill="0" applyBorder="0" applyAlignment="0" applyProtection="0"/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0" fontId="8" fillId="0" borderId="0"/>
    <xf numFmtId="42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/>
    <xf numFmtId="42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38" fillId="0" borderId="0"/>
    <xf numFmtId="42" fontId="37" fillId="0" borderId="0" applyFont="0" applyFill="0" applyBorder="0" applyAlignment="0" applyProtection="0"/>
    <xf numFmtId="0" fontId="39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2" fontId="37" fillId="0" borderId="0" applyFont="0" applyFill="0" applyBorder="0" applyAlignment="0" applyProtection="0"/>
    <xf numFmtId="189" fontId="23" fillId="0" borderId="0" applyFill="0" applyBorder="0" applyAlignment="0">
      <protection locked="0"/>
    </xf>
    <xf numFmtId="19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2" fontId="3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/>
    <xf numFmtId="188" fontId="37" fillId="0" borderId="0" applyFont="0" applyFill="0" applyBorder="0" applyAlignment="0" applyProtection="0"/>
    <xf numFmtId="0" fontId="38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93" fontId="23" fillId="0" borderId="0" applyFill="0" applyBorder="0" applyAlignment="0">
      <protection locked="0"/>
    </xf>
    <xf numFmtId="189" fontId="23" fillId="0" borderId="0" applyFill="0" applyBorder="0" applyAlignment="0">
      <protection locked="0"/>
    </xf>
    <xf numFmtId="189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0" fontId="38" fillId="0" borderId="0"/>
    <xf numFmtId="4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42" fontId="3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0" fontId="38" fillId="0" borderId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92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8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>
      <protection locked="0"/>
    </xf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169" fontId="23" fillId="0" borderId="0" applyFont="0" applyFill="0" applyBorder="0" applyAlignment="0" applyProtection="0"/>
    <xf numFmtId="42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69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79" fontId="23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19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204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6" fontId="23" fillId="0" borderId="0" applyFill="0" applyBorder="0" applyAlignment="0">
      <protection locked="0"/>
    </xf>
    <xf numFmtId="204" fontId="23" fillId="0" borderId="0" applyFill="0" applyBorder="0" applyAlignment="0">
      <protection locked="0"/>
    </xf>
    <xf numFmtId="204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65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79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65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9" fontId="37" fillId="0" borderId="0" applyFont="0" applyFill="0" applyBorder="0" applyAlignment="0" applyProtection="0"/>
    <xf numFmtId="20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3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78" fontId="23" fillId="0" borderId="0" applyFont="0" applyFill="0" applyBorder="0" applyAlignment="0" applyProtection="0"/>
    <xf numFmtId="210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189" fontId="23" fillId="0" borderId="0" applyFill="0" applyBorder="0" applyAlignment="0">
      <protection locked="0"/>
    </xf>
    <xf numFmtId="189" fontId="23" fillId="0" borderId="0" applyFill="0" applyBorder="0" applyAlignment="0">
      <protection locked="0"/>
    </xf>
    <xf numFmtId="19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93" fontId="23" fillId="0" borderId="0" applyFill="0" applyBorder="0" applyAlignment="0">
      <protection locked="0"/>
    </xf>
    <xf numFmtId="189" fontId="23" fillId="0" borderId="0" applyFill="0" applyBorder="0" applyAlignment="0">
      <protection locked="0"/>
    </xf>
    <xf numFmtId="189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9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8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213" fontId="41" fillId="0" borderId="0" applyFont="0" applyFill="0" applyBorder="0" applyAlignment="0" applyProtection="0"/>
    <xf numFmtId="214" fontId="23" fillId="0" borderId="0" applyFill="0" applyBorder="0" applyAlignment="0">
      <protection locked="0"/>
    </xf>
    <xf numFmtId="215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6" fontId="23" fillId="0" borderId="0" applyFill="0" applyBorder="0" applyAlignment="0">
      <protection locked="0"/>
    </xf>
    <xf numFmtId="211" fontId="37" fillId="0" borderId="0" applyFont="0" applyFill="0" applyBorder="0" applyAlignment="0" applyProtection="0"/>
    <xf numFmtId="214" fontId="23" fillId="0" borderId="0" applyFill="0" applyBorder="0" applyAlignment="0">
      <protection locked="0"/>
    </xf>
    <xf numFmtId="217" fontId="37" fillId="0" borderId="0" applyFont="0" applyFill="0" applyBorder="0" applyAlignment="0" applyProtection="0"/>
    <xf numFmtId="185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92" fontId="37" fillId="0" borderId="0" applyFont="0" applyFill="0" applyBorder="0" applyAlignment="0" applyProtection="0"/>
    <xf numFmtId="193" fontId="23" fillId="0" borderId="0" applyFill="0" applyBorder="0" applyAlignment="0">
      <protection locked="0"/>
    </xf>
    <xf numFmtId="193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204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6" fontId="23" fillId="0" borderId="0" applyFill="0" applyBorder="0" applyAlignment="0">
      <protection locked="0"/>
    </xf>
    <xf numFmtId="204" fontId="23" fillId="0" borderId="0" applyFill="0" applyBorder="0" applyAlignment="0">
      <protection locked="0"/>
    </xf>
    <xf numFmtId="204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65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79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65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9" fontId="37" fillId="0" borderId="0" applyFont="0" applyFill="0" applyBorder="0" applyAlignment="0" applyProtection="0"/>
    <xf numFmtId="20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79" fontId="23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203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1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19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2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19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23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186" fontId="23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22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4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7" fontId="23" fillId="0" borderId="0" applyFill="0" applyBorder="0" applyAlignment="0">
      <protection locked="0"/>
    </xf>
    <xf numFmtId="223" fontId="23" fillId="0" borderId="0" applyFill="0" applyBorder="0" applyAlignment="0">
      <protection locked="0"/>
    </xf>
    <xf numFmtId="223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64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4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41" fontId="37" fillId="0" borderId="0" applyFont="0" applyFill="0" applyBorder="0" applyAlignment="0" applyProtection="0"/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222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78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64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2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18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22" fontId="37" fillId="0" borderId="0" applyFont="0" applyFill="0" applyBorder="0" applyAlignment="0" applyProtection="0"/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1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189" fontId="23" fillId="0" borderId="0" applyFill="0" applyBorder="0" applyAlignment="0">
      <protection locked="0"/>
    </xf>
    <xf numFmtId="189" fontId="23" fillId="0" borderId="0" applyFill="0" applyBorder="0" applyAlignment="0">
      <protection locked="0"/>
    </xf>
    <xf numFmtId="19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93" fontId="23" fillId="0" borderId="0" applyFill="0" applyBorder="0" applyAlignment="0">
      <protection locked="0"/>
    </xf>
    <xf numFmtId="189" fontId="23" fillId="0" borderId="0" applyFill="0" applyBorder="0" applyAlignment="0">
      <protection locked="0"/>
    </xf>
    <xf numFmtId="189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9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8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213" fontId="41" fillId="0" borderId="0" applyFont="0" applyFill="0" applyBorder="0" applyAlignment="0" applyProtection="0"/>
    <xf numFmtId="214" fontId="23" fillId="0" borderId="0" applyFill="0" applyBorder="0" applyAlignment="0">
      <protection locked="0"/>
    </xf>
    <xf numFmtId="215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6" fontId="23" fillId="0" borderId="0" applyFill="0" applyBorder="0" applyAlignment="0">
      <protection locked="0"/>
    </xf>
    <xf numFmtId="211" fontId="37" fillId="0" borderId="0" applyFont="0" applyFill="0" applyBorder="0" applyAlignment="0" applyProtection="0"/>
    <xf numFmtId="214" fontId="23" fillId="0" borderId="0" applyFill="0" applyBorder="0" applyAlignment="0">
      <protection locked="0"/>
    </xf>
    <xf numFmtId="217" fontId="37" fillId="0" borderId="0" applyFont="0" applyFill="0" applyBorder="0" applyAlignment="0" applyProtection="0"/>
    <xf numFmtId="185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78" fontId="23" fillId="0" borderId="0" applyFont="0" applyFill="0" applyBorder="0" applyAlignment="0" applyProtection="0"/>
    <xf numFmtId="210" fontId="23" fillId="0" borderId="0" applyFill="0" applyBorder="0" applyAlignment="0">
      <protection locked="0"/>
    </xf>
    <xf numFmtId="192" fontId="37" fillId="0" borderId="0" applyFont="0" applyFill="0" applyBorder="0" applyAlignment="0" applyProtection="0"/>
    <xf numFmtId="193" fontId="23" fillId="0" borderId="0" applyFill="0" applyBorder="0" applyAlignment="0">
      <protection locked="0"/>
    </xf>
    <xf numFmtId="193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79" fontId="23" fillId="0" borderId="0" applyFont="0" applyFill="0" applyBorder="0" applyAlignment="0" applyProtection="0"/>
    <xf numFmtId="41" fontId="37" fillId="0" borderId="0" applyFont="0" applyFill="0" applyBorder="0" applyAlignment="0" applyProtection="0"/>
    <xf numFmtId="21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19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2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19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23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186" fontId="23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22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4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7" fontId="23" fillId="0" borderId="0" applyFill="0" applyBorder="0" applyAlignment="0">
      <protection locked="0"/>
    </xf>
    <xf numFmtId="223" fontId="23" fillId="0" borderId="0" applyFill="0" applyBorder="0" applyAlignment="0">
      <protection locked="0"/>
    </xf>
    <xf numFmtId="223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64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4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41" fontId="37" fillId="0" borderId="0" applyFont="0" applyFill="0" applyBorder="0" applyAlignment="0" applyProtection="0"/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222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78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64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2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18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22" fontId="37" fillId="0" borderId="0" applyFont="0" applyFill="0" applyBorder="0" applyAlignment="0" applyProtection="0"/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204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6" fontId="23" fillId="0" borderId="0" applyFill="0" applyBorder="0" applyAlignment="0">
      <protection locked="0"/>
    </xf>
    <xf numFmtId="204" fontId="23" fillId="0" borderId="0" applyFill="0" applyBorder="0" applyAlignment="0">
      <protection locked="0"/>
    </xf>
    <xf numFmtId="204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65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79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65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9" fontId="37" fillId="0" borderId="0" applyFont="0" applyFill="0" applyBorder="0" applyAlignment="0" applyProtection="0"/>
    <xf numFmtId="20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3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178" fontId="23" fillId="0" borderId="0" applyFont="0" applyFill="0" applyBorder="0" applyAlignment="0" applyProtection="0"/>
    <xf numFmtId="210" fontId="23" fillId="0" borderId="0" applyFill="0" applyBorder="0" applyAlignment="0">
      <protection locked="0"/>
    </xf>
    <xf numFmtId="169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2" fontId="37" fillId="0" borderId="0" applyFont="0" applyFill="0" applyBorder="0" applyAlignment="0" applyProtection="0"/>
    <xf numFmtId="0" fontId="38" fillId="0" borderId="0"/>
    <xf numFmtId="0" fontId="38" fillId="0" borderId="0"/>
    <xf numFmtId="188" fontId="37" fillId="0" borderId="0" applyFont="0" applyFill="0" applyBorder="0" applyAlignment="0" applyProtection="0"/>
    <xf numFmtId="0" fontId="38" fillId="0" borderId="0"/>
    <xf numFmtId="0" fontId="42" fillId="0" borderId="0"/>
    <xf numFmtId="0" fontId="38" fillId="0" borderId="0"/>
    <xf numFmtId="0" fontId="38" fillId="0" borderId="0"/>
    <xf numFmtId="42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92" fontId="3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213" fontId="41" fillId="0" borderId="0" applyFont="0" applyFill="0" applyBorder="0" applyAlignment="0" applyProtection="0"/>
    <xf numFmtId="214" fontId="23" fillId="0" borderId="0" applyFill="0" applyBorder="0" applyAlignment="0">
      <protection locked="0"/>
    </xf>
    <xf numFmtId="215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6" fontId="23" fillId="0" borderId="0" applyFill="0" applyBorder="0" applyAlignment="0">
      <protection locked="0"/>
    </xf>
    <xf numFmtId="211" fontId="37" fillId="0" borderId="0" applyFont="0" applyFill="0" applyBorder="0" applyAlignment="0" applyProtection="0"/>
    <xf numFmtId="214" fontId="23" fillId="0" borderId="0" applyFill="0" applyBorder="0" applyAlignment="0">
      <protection locked="0"/>
    </xf>
    <xf numFmtId="0" fontId="38" fillId="0" borderId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/>
    <xf numFmtId="0" fontId="38" fillId="0" borderId="0"/>
    <xf numFmtId="190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38" fillId="0" borderId="0"/>
    <xf numFmtId="217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2" fontId="23" fillId="0" borderId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178" fontId="23" fillId="0" borderId="0" applyFont="0" applyFill="0" applyBorder="0" applyAlignment="0" applyProtection="0"/>
    <xf numFmtId="41" fontId="37" fillId="0" borderId="0" applyFont="0" applyFill="0" applyBorder="0" applyAlignment="0" applyProtection="0"/>
    <xf numFmtId="21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19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2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19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23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186" fontId="23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22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4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7" fontId="23" fillId="0" borderId="0" applyFill="0" applyBorder="0" applyAlignment="0">
      <protection locked="0"/>
    </xf>
    <xf numFmtId="223" fontId="23" fillId="0" borderId="0" applyFill="0" applyBorder="0" applyAlignment="0">
      <protection locked="0"/>
    </xf>
    <xf numFmtId="223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187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64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4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6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41" fontId="37" fillId="0" borderId="0" applyFont="0" applyFill="0" applyBorder="0" applyAlignment="0" applyProtection="0"/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222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78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64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2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18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22" fontId="37" fillId="0" borderId="0" applyFont="0" applyFill="0" applyBorder="0" applyAlignment="0" applyProtection="0"/>
    <xf numFmtId="225" fontId="23" fillId="0" borderId="0" applyFill="0" applyBorder="0" applyAlignment="0">
      <protection locked="0"/>
    </xf>
    <xf numFmtId="225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180" fontId="23" fillId="0" borderId="0" applyFill="0" applyBorder="0" applyAlignment="0">
      <protection locked="0"/>
    </xf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204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6" fontId="23" fillId="0" borderId="0" applyFill="0" applyBorder="0" applyAlignment="0">
      <protection locked="0"/>
    </xf>
    <xf numFmtId="204" fontId="23" fillId="0" borderId="0" applyFill="0" applyBorder="0" applyAlignment="0">
      <protection locked="0"/>
    </xf>
    <xf numFmtId="204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20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65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1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79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65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9" fontId="37" fillId="0" borderId="0" applyFont="0" applyFill="0" applyBorder="0" applyAlignment="0" applyProtection="0"/>
    <xf numFmtId="20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3" fontId="37" fillId="0" borderId="0" applyFont="0" applyFill="0" applyBorder="0" applyAlignment="0" applyProtection="0"/>
    <xf numFmtId="205" fontId="23" fillId="0" borderId="0" applyFill="0" applyBorder="0" applyAlignment="0">
      <protection locked="0"/>
    </xf>
    <xf numFmtId="205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207" fontId="23" fillId="0" borderId="0" applyFill="0" applyBorder="0" applyAlignment="0">
      <protection locked="0"/>
    </xf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169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82" fontId="23" fillId="0" borderId="0" applyFill="0" applyBorder="0" applyAlignment="0">
      <protection locked="0"/>
    </xf>
    <xf numFmtId="179" fontId="23" fillId="0" borderId="0" applyFont="0" applyFill="0" applyBorder="0" applyAlignment="0" applyProtection="0"/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6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197" fontId="23" fillId="0" borderId="0" applyFill="0" applyBorder="0" applyAlignment="0">
      <protection locked="0"/>
    </xf>
    <xf numFmtId="210" fontId="23" fillId="0" borderId="0" applyFill="0" applyBorder="0" applyAlignment="0">
      <protection locked="0"/>
    </xf>
    <xf numFmtId="192" fontId="37" fillId="0" borderId="0" applyFont="0" applyFill="0" applyBorder="0" applyAlignment="0" applyProtection="0"/>
    <xf numFmtId="0" fontId="8" fillId="0" borderId="0"/>
    <xf numFmtId="193" fontId="23" fillId="0" borderId="0" applyFill="0" applyBorder="0" applyAlignment="0">
      <protection locked="0"/>
    </xf>
    <xf numFmtId="193" fontId="23" fillId="0" borderId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42" fontId="3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/>
    <xf numFmtId="0" fontId="31" fillId="0" borderId="0" applyNumberFormat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182" fontId="23" fillId="0" borderId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185" fontId="23" fillId="0" borderId="0" applyFill="0" applyBorder="0" applyAlignment="0">
      <protection locked="0"/>
    </xf>
    <xf numFmtId="185" fontId="23" fillId="0" borderId="0" applyFill="0" applyBorder="0" applyAlignment="0"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2" fontId="37" fillId="0" borderId="0" applyFon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0" fillId="0" borderId="0">
      <alignment vertical="top"/>
    </xf>
    <xf numFmtId="0" fontId="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0" fillId="0" borderId="0">
      <alignment vertical="top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95" fontId="43" fillId="0" borderId="0" applyProtection="0"/>
    <xf numFmtId="169" fontId="43" fillId="0" borderId="0" applyProtection="0"/>
    <xf numFmtId="169" fontId="43" fillId="0" borderId="0" applyProtection="0"/>
    <xf numFmtId="0" fontId="26" fillId="0" borderId="0" applyProtection="0"/>
    <xf numFmtId="195" fontId="43" fillId="0" borderId="0" applyProtection="0"/>
    <xf numFmtId="169" fontId="43" fillId="0" borderId="0" applyProtection="0"/>
    <xf numFmtId="169" fontId="43" fillId="0" borderId="0" applyProtection="0"/>
    <xf numFmtId="0" fontId="26" fillId="0" borderId="0" applyProtection="0"/>
    <xf numFmtId="192" fontId="37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2" fontId="37" fillId="0" borderId="0" applyFont="0" applyFill="0" applyBorder="0" applyAlignment="0" applyProtection="0"/>
    <xf numFmtId="0" fontId="38" fillId="0" borderId="0"/>
    <xf numFmtId="188" fontId="37" fillId="0" borderId="0" applyFont="0" applyFill="0" applyBorder="0" applyAlignment="0" applyProtection="0"/>
    <xf numFmtId="0" fontId="38" fillId="0" borderId="0"/>
    <xf numFmtId="228" fontId="25" fillId="0" borderId="0" applyFont="0" applyFill="0" applyBorder="0" applyAlignment="0" applyProtection="0"/>
    <xf numFmtId="228" fontId="25" fillId="0" borderId="0" applyFont="0" applyFill="0" applyBorder="0" applyAlignment="0" applyProtection="0"/>
    <xf numFmtId="229" fontId="23" fillId="0" borderId="0" applyFill="0" applyBorder="0" applyAlignment="0">
      <protection locked="0"/>
    </xf>
    <xf numFmtId="229" fontId="23" fillId="0" borderId="0" applyFill="0" applyBorder="0" applyAlignment="0">
      <protection locked="0"/>
    </xf>
    <xf numFmtId="230" fontId="44" fillId="0" borderId="0" applyFont="0" applyFill="0" applyBorder="0" applyAlignment="0" applyProtection="0"/>
    <xf numFmtId="231" fontId="44" fillId="0" borderId="0" applyFont="0" applyFill="0" applyBorder="0" applyAlignment="0" applyProtection="0"/>
    <xf numFmtId="0" fontId="45" fillId="0" borderId="0"/>
    <xf numFmtId="232" fontId="8" fillId="0" borderId="0" applyFont="0" applyFill="0" applyBorder="0" applyAlignment="0" applyProtection="0"/>
    <xf numFmtId="233" fontId="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46" fillId="0" borderId="0"/>
    <xf numFmtId="1" fontId="25" fillId="0" borderId="11" applyBorder="0" applyAlignment="0">
      <alignment horizontal="center"/>
    </xf>
    <xf numFmtId="1" fontId="25" fillId="0" borderId="11" applyBorder="0" applyAlignment="0">
      <alignment horizontal="center"/>
    </xf>
    <xf numFmtId="0" fontId="47" fillId="0" borderId="0"/>
    <xf numFmtId="0" fontId="47" fillId="0" borderId="0"/>
    <xf numFmtId="0" fontId="8" fillId="0" borderId="0"/>
    <xf numFmtId="0" fontId="48" fillId="0" borderId="0"/>
    <xf numFmtId="0" fontId="47" fillId="0" borderId="0" applyProtection="0"/>
    <xf numFmtId="3" fontId="25" fillId="0" borderId="11"/>
    <xf numFmtId="3" fontId="27" fillId="0" borderId="11"/>
    <xf numFmtId="3" fontId="25" fillId="0" borderId="11"/>
    <xf numFmtId="3" fontId="25" fillId="0" borderId="11"/>
    <xf numFmtId="2" fontId="25" fillId="21" borderId="15">
      <alignment horizontal="center"/>
    </xf>
    <xf numFmtId="3" fontId="27" fillId="0" borderId="11"/>
    <xf numFmtId="2" fontId="25" fillId="21" borderId="15">
      <alignment horizontal="center"/>
    </xf>
    <xf numFmtId="2" fontId="25" fillId="21" borderId="15">
      <alignment horizontal="center"/>
    </xf>
    <xf numFmtId="228" fontId="25" fillId="0" borderId="0" applyFont="0" applyFill="0" applyBorder="0" applyAlignment="0" applyProtection="0"/>
    <xf numFmtId="0" fontId="49" fillId="22" borderId="0"/>
    <xf numFmtId="228" fontId="25" fillId="0" borderId="0" applyFont="0" applyFill="0" applyBorder="0" applyAlignment="0" applyProtection="0"/>
    <xf numFmtId="228" fontId="25" fillId="0" borderId="0" applyFont="0" applyFill="0" applyBorder="0" applyAlignment="0" applyProtection="0"/>
    <xf numFmtId="229" fontId="23" fillId="0" borderId="0" applyFill="0" applyBorder="0" applyAlignment="0">
      <protection locked="0"/>
    </xf>
    <xf numFmtId="0" fontId="49" fillId="22" borderId="0"/>
    <xf numFmtId="0" fontId="25" fillId="22" borderId="0"/>
    <xf numFmtId="0" fontId="25" fillId="22" borderId="0"/>
    <xf numFmtId="228" fontId="50" fillId="0" borderId="0" applyFont="0" applyFill="0" applyBorder="0" applyAlignment="0" applyProtection="0"/>
    <xf numFmtId="0" fontId="25" fillId="22" borderId="0"/>
    <xf numFmtId="0" fontId="25" fillId="22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228" fontId="50" fillId="0" borderId="0" applyFont="0" applyFill="0" applyBorder="0" applyAlignment="0" applyProtection="0"/>
    <xf numFmtId="0" fontId="49" fillId="23" borderId="0"/>
    <xf numFmtId="0" fontId="49" fillId="23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229" fontId="23" fillId="0" borderId="0" applyFill="0" applyBorder="0" applyAlignment="0">
      <protection locked="0"/>
    </xf>
    <xf numFmtId="229" fontId="23" fillId="0" borderId="0" applyFill="0" applyBorder="0" applyAlignment="0">
      <protection locked="0"/>
    </xf>
    <xf numFmtId="0" fontId="49" fillId="23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229" fontId="23" fillId="0" borderId="0" applyFill="0" applyBorder="0" applyAlignment="0">
      <protection locked="0"/>
    </xf>
    <xf numFmtId="229" fontId="23" fillId="0" borderId="0" applyFill="0" applyBorder="0" applyAlignment="0">
      <protection locked="0"/>
    </xf>
    <xf numFmtId="229" fontId="23" fillId="0" borderId="0" applyFill="0" applyBorder="0" applyAlignment="0">
      <protection locked="0"/>
    </xf>
    <xf numFmtId="229" fontId="23" fillId="0" borderId="0" applyFill="0" applyBorder="0" applyAlignment="0">
      <protection locked="0"/>
    </xf>
    <xf numFmtId="229" fontId="23" fillId="0" borderId="0" applyFill="0" applyBorder="0" applyAlignment="0">
      <protection locked="0"/>
    </xf>
    <xf numFmtId="229" fontId="23" fillId="0" borderId="0" applyFill="0" applyBorder="0" applyAlignment="0">
      <protection locked="0"/>
    </xf>
    <xf numFmtId="229" fontId="23" fillId="0" borderId="0" applyFill="0" applyBorder="0" applyAlignment="0">
      <protection locked="0"/>
    </xf>
    <xf numFmtId="229" fontId="23" fillId="0" borderId="0" applyFill="0" applyBorder="0" applyAlignment="0">
      <protection locked="0"/>
    </xf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25" fillId="0" borderId="0" applyFont="0" applyFill="0" applyBorder="0" applyAlignment="0">
      <alignment horizontal="left"/>
    </xf>
    <xf numFmtId="0" fontId="25" fillId="0" borderId="0" applyFont="0" applyFill="0" applyBorder="0" applyAlignment="0">
      <alignment horizontal="left"/>
    </xf>
    <xf numFmtId="0" fontId="49" fillId="22" borderId="0"/>
    <xf numFmtId="0" fontId="52" fillId="0" borderId="0" applyFont="0" applyFill="0" applyBorder="0" applyAlignment="0">
      <alignment horizontal="left"/>
    </xf>
    <xf numFmtId="228" fontId="50" fillId="0" borderId="0" applyFont="0" applyFill="0" applyBorder="0" applyAlignment="0" applyProtection="0"/>
    <xf numFmtId="0" fontId="49" fillId="22" borderId="0"/>
    <xf numFmtId="0" fontId="25" fillId="22" borderId="0"/>
    <xf numFmtId="0" fontId="25" fillId="22" borderId="0"/>
    <xf numFmtId="0" fontId="53" fillId="0" borderId="11" applyNumberFormat="0" applyFont="0" applyBorder="0">
      <alignment horizontal="left" indent="2"/>
    </xf>
    <xf numFmtId="0" fontId="53" fillId="0" borderId="11" applyNumberFormat="0" applyFont="0" applyBorder="0">
      <alignment horizontal="left" indent="2"/>
    </xf>
    <xf numFmtId="0" fontId="25" fillId="0" borderId="0" applyFont="0" applyFill="0" applyBorder="0" applyAlignment="0">
      <alignment horizontal="left"/>
    </xf>
    <xf numFmtId="0" fontId="25" fillId="0" borderId="0" applyFont="0" applyFill="0" applyBorder="0" applyAlignment="0">
      <alignment horizontal="left"/>
    </xf>
    <xf numFmtId="0" fontId="52" fillId="0" borderId="0" applyFont="0" applyFill="0" applyBorder="0" applyAlignment="0">
      <alignment horizontal="left"/>
    </xf>
    <xf numFmtId="0" fontId="23" fillId="0" borderId="0" applyNumberFormat="0" applyBorder="0" applyAlignment="0">
      <protection hidden="1"/>
    </xf>
    <xf numFmtId="0" fontId="54" fillId="0" borderId="0"/>
    <xf numFmtId="0" fontId="55" fillId="24" borderId="21" applyFont="0" applyFill="0" applyAlignment="0">
      <alignment vertical="center" wrapText="1"/>
    </xf>
    <xf numFmtId="9" fontId="25" fillId="0" borderId="0" applyBorder="0" applyAlignment="0" applyProtection="0"/>
    <xf numFmtId="0" fontId="25" fillId="22" borderId="0"/>
    <xf numFmtId="0" fontId="56" fillId="22" borderId="0"/>
    <xf numFmtId="0" fontId="25" fillId="22" borderId="0"/>
    <xf numFmtId="0" fontId="25" fillId="22" borderId="0"/>
    <xf numFmtId="0" fontId="56" fillId="23" borderId="0"/>
    <xf numFmtId="0" fontId="56" fillId="23" borderId="0"/>
    <xf numFmtId="0" fontId="25" fillId="22" borderId="0"/>
    <xf numFmtId="0" fontId="25" fillId="22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6" fillId="23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6" fillId="23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6" fillId="23" borderId="0"/>
    <xf numFmtId="0" fontId="56" fillId="22" borderId="0"/>
    <xf numFmtId="0" fontId="25" fillId="22" borderId="0"/>
    <xf numFmtId="0" fontId="25" fillId="22" borderId="0"/>
    <xf numFmtId="0" fontId="53" fillId="0" borderId="11" applyNumberFormat="0" applyFont="0" applyBorder="0" applyAlignment="0">
      <alignment horizontal="center"/>
    </xf>
    <xf numFmtId="0" fontId="53" fillId="0" borderId="11" applyNumberFormat="0" applyFont="0" applyBorder="0" applyAlignment="0">
      <alignment horizontal="center"/>
    </xf>
    <xf numFmtId="0" fontId="24" fillId="0" borderId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6" borderId="0" applyAlignment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16" fillId="28" borderId="0" applyAlignment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30" borderId="0" applyAlignment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16" fillId="32" borderId="0" applyAlignment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6" fillId="34" borderId="0" applyAlignment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6" fillId="36" borderId="0" applyAlignment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57" fillId="37" borderId="0" applyNumberFormat="0" applyBorder="0" applyAlignment="0">
      <protection locked="0"/>
    </xf>
    <xf numFmtId="0" fontId="57" fillId="38" borderId="0" applyNumberFormat="0" applyBorder="0" applyAlignment="0">
      <protection locked="0"/>
    </xf>
    <xf numFmtId="0" fontId="57" fillId="39" borderId="0" applyNumberFormat="0" applyBorder="0" applyAlignment="0">
      <protection locked="0"/>
    </xf>
    <xf numFmtId="0" fontId="57" fillId="40" borderId="0" applyNumberFormat="0" applyBorder="0" applyAlignment="0">
      <protection locked="0"/>
    </xf>
    <xf numFmtId="0" fontId="57" fillId="41" borderId="0" applyNumberFormat="0" applyBorder="0" applyAlignment="0">
      <protection locked="0"/>
    </xf>
    <xf numFmtId="0" fontId="57" fillId="42" borderId="0" applyNumberFormat="0" applyBorder="0" applyAlignment="0">
      <protection locked="0"/>
    </xf>
    <xf numFmtId="0" fontId="8" fillId="0" borderId="0"/>
    <xf numFmtId="0" fontId="8" fillId="0" borderId="0"/>
    <xf numFmtId="0" fontId="25" fillId="22" borderId="0"/>
    <xf numFmtId="0" fontId="58" fillId="22" borderId="0"/>
    <xf numFmtId="0" fontId="25" fillId="22" borderId="0"/>
    <xf numFmtId="0" fontId="25" fillId="22" borderId="0"/>
    <xf numFmtId="0" fontId="58" fillId="23" borderId="0"/>
    <xf numFmtId="0" fontId="58" fillId="23" borderId="0"/>
    <xf numFmtId="0" fontId="25" fillId="22" borderId="0"/>
    <xf numFmtId="0" fontId="25" fillId="22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8" fillId="23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8" fillId="23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25" fillId="22" borderId="0"/>
    <xf numFmtId="0" fontId="25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1" fillId="22" borderId="0"/>
    <xf numFmtId="0" fontId="58" fillId="23" borderId="0"/>
    <xf numFmtId="0" fontId="25" fillId="22" borderId="0"/>
    <xf numFmtId="0" fontId="25" fillId="22" borderId="0"/>
    <xf numFmtId="0" fontId="59" fillId="0" borderId="0"/>
    <xf numFmtId="0" fontId="25" fillId="0" borderId="0">
      <alignment wrapText="1"/>
    </xf>
    <xf numFmtId="0" fontId="60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6" fillId="10" borderId="0" applyAlignment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6" fillId="12" borderId="0" applyAlignment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6" fillId="14" borderId="0" applyAlignment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16" fillId="16" borderId="0" applyAlignment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6" fillId="18" borderId="0" applyAlignment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6" fillId="20" borderId="0" applyAlignment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57" fillId="47" borderId="0" applyNumberFormat="0" applyBorder="0" applyAlignment="0">
      <protection locked="0"/>
    </xf>
    <xf numFmtId="0" fontId="57" fillId="48" borderId="0" applyNumberFormat="0" applyBorder="0" applyAlignment="0">
      <protection locked="0"/>
    </xf>
    <xf numFmtId="0" fontId="57" fillId="49" borderId="0" applyNumberFormat="0" applyBorder="0" applyAlignment="0">
      <protection locked="0"/>
    </xf>
    <xf numFmtId="0" fontId="57" fillId="40" borderId="0" applyNumberFormat="0" applyBorder="0" applyAlignment="0">
      <protection locked="0"/>
    </xf>
    <xf numFmtId="0" fontId="57" fillId="47" borderId="0" applyNumberFormat="0" applyBorder="0" applyAlignment="0">
      <protection locked="0"/>
    </xf>
    <xf numFmtId="0" fontId="57" fillId="50" borderId="0" applyNumberFormat="0" applyBorder="0" applyAlignment="0">
      <protection locked="0"/>
    </xf>
    <xf numFmtId="166" fontId="61" fillId="0" borderId="9" applyNumberFormat="0" applyFont="0" applyBorder="0" applyAlignment="0">
      <alignment horizontal="center" vertical="center"/>
    </xf>
    <xf numFmtId="0" fontId="25" fillId="0" borderId="0"/>
    <xf numFmtId="0" fontId="31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62" fillId="52" borderId="0" applyAlignment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62" fillId="53" borderId="0" applyAlignment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62" fillId="54" borderId="0" applyAlignment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62" fillId="56" borderId="0" applyAlignment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62" fillId="58" borderId="0" applyAlignment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62" fillId="60" borderId="0" applyAlignment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63" fillId="61" borderId="0" applyNumberFormat="0" applyBorder="0" applyAlignment="0">
      <protection locked="0"/>
    </xf>
    <xf numFmtId="0" fontId="63" fillId="48" borderId="0" applyNumberFormat="0" applyBorder="0" applyAlignment="0">
      <protection locked="0"/>
    </xf>
    <xf numFmtId="0" fontId="63" fillId="49" borderId="0" applyNumberFormat="0" applyBorder="0" applyAlignment="0">
      <protection locked="0"/>
    </xf>
    <xf numFmtId="0" fontId="63" fillId="62" borderId="0" applyNumberFormat="0" applyBorder="0" applyAlignment="0">
      <protection locked="0"/>
    </xf>
    <xf numFmtId="0" fontId="63" fillId="63" borderId="0" applyNumberFormat="0" applyBorder="0" applyAlignment="0">
      <protection locked="0"/>
    </xf>
    <xf numFmtId="0" fontId="63" fillId="64" borderId="0" applyNumberFormat="0" applyBorder="0" applyAlignment="0">
      <protection locked="0"/>
    </xf>
    <xf numFmtId="0" fontId="25" fillId="0" borderId="0"/>
    <xf numFmtId="0" fontId="2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/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62" fillId="9" borderId="0" applyAlignment="0"/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62" fillId="11" borderId="0" applyAlignment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7" borderId="0" applyNumberFormat="0" applyBorder="0" applyAlignment="0" applyProtection="0"/>
    <xf numFmtId="0" fontId="25" fillId="67" borderId="0" applyNumberFormat="0" applyBorder="0" applyAlignment="0" applyProtection="0"/>
    <xf numFmtId="0" fontId="62" fillId="13" borderId="0" applyAlignment="0"/>
    <xf numFmtId="0" fontId="25" fillId="67" borderId="0" applyNumberFormat="0" applyBorder="0" applyAlignment="0" applyProtection="0"/>
    <xf numFmtId="0" fontId="25" fillId="67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62" fillId="15" borderId="0" applyAlignment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62" fillId="17" borderId="0" applyAlignment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62" fillId="19" borderId="0" applyAlignment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185" fontId="23" fillId="0" borderId="0" applyFill="0" applyBorder="0" applyAlignment="0">
      <protection locked="0"/>
    </xf>
    <xf numFmtId="0" fontId="25" fillId="0" borderId="0" applyFont="0" applyFill="0" applyBorder="0" applyAlignment="0" applyProtection="0"/>
    <xf numFmtId="234" fontId="23" fillId="0" borderId="0" applyFont="0" applyFill="0" applyBorder="0" applyAlignment="0" applyProtection="0"/>
    <xf numFmtId="235" fontId="8" fillId="0" borderId="0" applyFont="0" applyFill="0" applyBorder="0" applyAlignment="0" applyProtection="0"/>
    <xf numFmtId="0" fontId="25" fillId="0" borderId="0" applyFont="0" applyFill="0" applyBorder="0" applyAlignment="0" applyProtection="0"/>
    <xf numFmtId="235" fontId="8" fillId="0" borderId="0" applyFont="0" applyFill="0" applyBorder="0" applyAlignment="0" applyProtection="0"/>
    <xf numFmtId="0" fontId="66" fillId="0" borderId="0" applyNumberFormat="0" applyFill="0" applyBorder="0" applyAlignment="0">
      <protection locked="0"/>
    </xf>
    <xf numFmtId="0" fontId="67" fillId="0" borderId="0">
      <alignment horizontal="center" wrapText="1"/>
      <protection locked="0"/>
    </xf>
    <xf numFmtId="0" fontId="67" fillId="0" borderId="0">
      <alignment horizontal="center" wrapText="1"/>
      <protection locked="0"/>
    </xf>
    <xf numFmtId="0" fontId="25" fillId="0" borderId="0" applyNumberFormat="0" applyBorder="0" applyAlignment="0">
      <alignment horizontal="center"/>
    </xf>
    <xf numFmtId="0" fontId="25" fillId="0" borderId="0" applyNumberFormat="0" applyBorder="0" applyAlignment="0">
      <alignment horizontal="center"/>
    </xf>
    <xf numFmtId="180" fontId="23" fillId="0" borderId="0" applyFill="0" applyBorder="0" applyAlignment="0">
      <protection locked="0"/>
    </xf>
    <xf numFmtId="0" fontId="25" fillId="0" borderId="0" applyFont="0" applyFill="0" applyBorder="0" applyAlignment="0" applyProtection="0"/>
    <xf numFmtId="236" fontId="68" fillId="0" borderId="0" applyFill="0" applyBorder="0" applyAlignment="0">
      <protection locked="0"/>
    </xf>
    <xf numFmtId="199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37" fontId="68" fillId="0" borderId="0" applyFill="0" applyBorder="0" applyAlignment="0">
      <protection locked="0"/>
    </xf>
    <xf numFmtId="169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69" fillId="3" borderId="0" applyAlignment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70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71" fillId="0" borderId="0"/>
    <xf numFmtId="176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39" fontId="25" fillId="0" borderId="0" applyFill="0" applyBorder="0" applyAlignment="0"/>
    <xf numFmtId="0" fontId="72" fillId="0" borderId="0" applyFill="0" applyBorder="0" applyAlignment="0"/>
    <xf numFmtId="239" fontId="25" fillId="0" borderId="0" applyFill="0" applyBorder="0" applyAlignment="0"/>
    <xf numFmtId="239" fontId="25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2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3" fontId="8" fillId="0" borderId="0" applyFill="0" applyBorder="0" applyAlignment="0"/>
    <xf numFmtId="244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5" fontId="8" fillId="0" borderId="0" applyFill="0" applyBorder="0" applyAlignment="0"/>
    <xf numFmtId="246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6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7" fontId="8" fillId="0" borderId="0" applyFill="0" applyBorder="0" applyAlignment="0"/>
    <xf numFmtId="248" fontId="25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8" fontId="25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50" fontId="25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0" fontId="25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0" fontId="25" fillId="69" borderId="22" applyNumberFormat="0" applyAlignment="0" applyProtection="0"/>
    <xf numFmtId="0" fontId="25" fillId="69" borderId="22" applyNumberFormat="0" applyAlignment="0" applyProtection="0"/>
    <xf numFmtId="0" fontId="73" fillId="6" borderId="3" applyAlignment="0"/>
    <xf numFmtId="0" fontId="25" fillId="69" borderId="22" applyNumberFormat="0" applyAlignment="0" applyProtection="0"/>
    <xf numFmtId="0" fontId="25" fillId="69" borderId="22" applyNumberFormat="0" applyAlignment="0" applyProtection="0"/>
    <xf numFmtId="0" fontId="25" fillId="0" borderId="0"/>
    <xf numFmtId="0" fontId="74" fillId="0" borderId="0"/>
    <xf numFmtId="0" fontId="25" fillId="0" borderId="0"/>
    <xf numFmtId="0" fontId="25" fillId="0" borderId="0"/>
    <xf numFmtId="252" fontId="75" fillId="0" borderId="0" applyBorder="0"/>
    <xf numFmtId="252" fontId="76" fillId="0" borderId="23">
      <protection locked="0"/>
    </xf>
    <xf numFmtId="0" fontId="77" fillId="0" borderId="0" applyFill="0" applyBorder="0" applyProtection="0">
      <alignment horizontal="center"/>
      <protection locked="0"/>
    </xf>
    <xf numFmtId="253" fontId="37" fillId="0" borderId="0" applyFont="0" applyFill="0" applyBorder="0" applyAlignment="0" applyProtection="0"/>
    <xf numFmtId="0" fontId="78" fillId="0" borderId="10">
      <alignment horizontal="center"/>
    </xf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4" fontId="25" fillId="0" borderId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79" fillId="0" borderId="0" applyFont="0" applyFill="0" applyBorder="0" applyAlignment="0" applyProtection="0"/>
    <xf numFmtId="178" fontId="64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1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56" fontId="43" fillId="0" borderId="0" applyProtection="0"/>
    <xf numFmtId="256" fontId="43" fillId="0" borderId="0" applyProtection="0"/>
    <xf numFmtId="21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6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41" fontId="21" fillId="0" borderId="0" applyFont="0" applyFill="0" applyBorder="0" applyAlignment="0" applyProtection="0"/>
    <xf numFmtId="178" fontId="43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48" fontId="25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48" fontId="25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49" fontId="8" fillId="0" borderId="0" applyFont="0" applyFill="0" applyBorder="0" applyAlignment="0" applyProtection="0"/>
    <xf numFmtId="257" fontId="80" fillId="0" borderId="0" applyFont="0" applyFill="0" applyBorder="0" applyAlignment="0" applyProtection="0"/>
    <xf numFmtId="258" fontId="43" fillId="0" borderId="0" applyFont="0" applyFill="0" applyBorder="0" applyAlignment="0" applyProtection="0"/>
    <xf numFmtId="259" fontId="81" fillId="0" borderId="0" applyFont="0" applyFill="0" applyBorder="0" applyAlignment="0" applyProtection="0"/>
    <xf numFmtId="260" fontId="43" fillId="0" borderId="0" applyFont="0" applyFill="0" applyBorder="0" applyAlignment="0" applyProtection="0"/>
    <xf numFmtId="261" fontId="81" fillId="0" borderId="0" applyFont="0" applyFill="0" applyBorder="0" applyAlignment="0" applyProtection="0"/>
    <xf numFmtId="262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" fillId="0" borderId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265" fontId="21" fillId="0" borderId="0" applyFont="0" applyFill="0" applyBorder="0" applyAlignment="0" applyProtection="0"/>
    <xf numFmtId="19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66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2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4" fillId="0" borderId="0" applyFont="0" applyFill="0" applyBorder="0" applyAlignment="0" applyProtection="0"/>
    <xf numFmtId="200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43" fontId="59" fillId="0" borderId="0" applyFont="0" applyFill="0" applyBorder="0" applyAlignment="0" applyProtection="0"/>
    <xf numFmtId="269" fontId="45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9" fillId="0" borderId="0" applyFont="0" applyFill="0" applyBorder="0" applyAlignment="0" applyProtection="0"/>
    <xf numFmtId="270" fontId="43" fillId="0" borderId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9" fillId="0" borderId="0" applyFont="0" applyFill="0" applyBorder="0" applyAlignment="0" applyProtection="0"/>
    <xf numFmtId="179" fontId="43" fillId="0" borderId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0" fontId="4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270" fontId="43" fillId="0" borderId="0" applyProtection="0"/>
    <xf numFmtId="270" fontId="43" fillId="0" borderId="0" applyProtection="0"/>
    <xf numFmtId="43" fontId="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98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19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43" fillId="0" borderId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198" fontId="16" fillId="0" borderId="0" applyFont="0" applyFill="0" applyBorder="0" applyAlignment="0" applyProtection="0"/>
    <xf numFmtId="198" fontId="57" fillId="0" borderId="0" applyFont="0" applyFill="0" applyBorder="0" applyAlignment="0" applyProtection="0"/>
    <xf numFmtId="198" fontId="16" fillId="0" borderId="0" applyFont="0" applyFill="0" applyBorder="0" applyAlignment="0" applyProtection="0"/>
    <xf numFmtId="198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4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8" fontId="16" fillId="0" borderId="0" applyFont="0" applyFill="0" applyBorder="0" applyAlignment="0" applyProtection="0"/>
    <xf numFmtId="198" fontId="57" fillId="0" borderId="0" applyFont="0" applyFill="0" applyBorder="0" applyAlignment="0" applyProtection="0"/>
    <xf numFmtId="198" fontId="16" fillId="0" borderId="0" applyFont="0" applyFill="0" applyBorder="0" applyAlignment="0" applyProtection="0"/>
    <xf numFmtId="198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7" fillId="0" borderId="0" applyFont="0" applyFill="0" applyBorder="0" applyAlignment="0" applyProtection="0"/>
    <xf numFmtId="248" fontId="2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71" fontId="25" fillId="0" borderId="0"/>
    <xf numFmtId="271" fontId="25" fillId="0" borderId="0"/>
    <xf numFmtId="3" fontId="8" fillId="0" borderId="0" applyFont="0" applyFill="0" applyBorder="0" applyAlignment="0" applyProtection="0"/>
    <xf numFmtId="0" fontId="86" fillId="0" borderId="0"/>
    <xf numFmtId="0" fontId="8" fillId="0" borderId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43" fillId="0" borderId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68" fillId="0" borderId="0" applyFill="0" applyBorder="0" applyAlignment="0">
      <protection locked="0"/>
    </xf>
    <xf numFmtId="0" fontId="86" fillId="0" borderId="0"/>
    <xf numFmtId="0" fontId="8" fillId="0" borderId="0"/>
    <xf numFmtId="40" fontId="23" fillId="0" borderId="0" applyFill="0" applyBorder="0" applyAlignment="0">
      <protection locked="0"/>
    </xf>
    <xf numFmtId="0" fontId="87" fillId="0" borderId="0" applyNumberFormat="0" applyFill="0" applyBorder="0" applyAlignment="0" applyProtection="0"/>
    <xf numFmtId="0" fontId="88" fillId="0" borderId="0">
      <alignment horizontal="center"/>
    </xf>
    <xf numFmtId="0" fontId="25" fillId="0" borderId="0" applyNumberFormat="0" applyAlignment="0">
      <alignment horizontal="left"/>
    </xf>
    <xf numFmtId="0" fontId="25" fillId="0" borderId="0" applyNumberFormat="0" applyAlignment="0">
      <alignment horizontal="left"/>
    </xf>
    <xf numFmtId="201" fontId="65" fillId="0" borderId="0" applyFont="0" applyFill="0" applyBorder="0" applyAlignment="0" applyProtection="0"/>
    <xf numFmtId="272" fontId="89" fillId="0" borderId="0" applyFill="0" applyBorder="0" applyProtection="0"/>
    <xf numFmtId="273" fontId="80" fillId="0" borderId="0" applyFont="0" applyFill="0" applyBorder="0" applyAlignment="0" applyProtection="0"/>
    <xf numFmtId="274" fontId="46" fillId="0" borderId="0" applyFill="0" applyBorder="0" applyProtection="0"/>
    <xf numFmtId="274" fontId="46" fillId="0" borderId="24" applyFill="0" applyProtection="0"/>
    <xf numFmtId="274" fontId="46" fillId="0" borderId="25" applyFill="0" applyProtection="0"/>
    <xf numFmtId="275" fontId="25" fillId="0" borderId="0" applyFont="0" applyFill="0" applyBorder="0" applyAlignment="0" applyProtection="0"/>
    <xf numFmtId="276" fontId="90" fillId="0" borderId="0" applyFont="0" applyFill="0" applyBorder="0" applyAlignment="0" applyProtection="0"/>
    <xf numFmtId="277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8" fontId="8" fillId="0" borderId="0" applyFont="0" applyFill="0" applyBorder="0" applyAlignment="0" applyProtection="0"/>
    <xf numFmtId="279" fontId="90" fillId="0" borderId="0" applyFont="0" applyFill="0" applyBorder="0" applyAlignment="0" applyProtection="0"/>
    <xf numFmtId="240" fontId="25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0" fontId="25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80" fontId="81" fillId="0" borderId="0" applyFont="0" applyFill="0" applyBorder="0" applyAlignment="0" applyProtection="0"/>
    <xf numFmtId="281" fontId="43" fillId="0" borderId="0" applyFont="0" applyFill="0" applyBorder="0" applyAlignment="0" applyProtection="0"/>
    <xf numFmtId="282" fontId="81" fillId="0" borderId="0" applyFont="0" applyFill="0" applyBorder="0" applyAlignment="0" applyProtection="0"/>
    <xf numFmtId="283" fontId="43" fillId="0" borderId="0" applyFont="0" applyFill="0" applyBorder="0" applyAlignment="0" applyProtection="0"/>
    <xf numFmtId="284" fontId="81" fillId="0" borderId="0" applyFont="0" applyFill="0" applyBorder="0" applyAlignment="0" applyProtection="0"/>
    <xf numFmtId="285" fontId="43" fillId="0" borderId="0" applyFont="0" applyFill="0" applyBorder="0" applyAlignment="0" applyProtection="0"/>
    <xf numFmtId="44" fontId="21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6" fontId="8" fillId="0" borderId="0" applyFont="0" applyFill="0" applyBorder="0" applyAlignment="0" applyProtection="0"/>
    <xf numFmtId="287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9" fontId="43" fillId="0" borderId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90" fontId="25" fillId="0" borderId="0"/>
    <xf numFmtId="291" fontId="8" fillId="0" borderId="0"/>
    <xf numFmtId="291" fontId="8" fillId="0" borderId="0"/>
    <xf numFmtId="291" fontId="8" fillId="0" borderId="0"/>
    <xf numFmtId="291" fontId="8" fillId="0" borderId="0"/>
    <xf numFmtId="291" fontId="8" fillId="0" borderId="0"/>
    <xf numFmtId="291" fontId="8" fillId="0" borderId="0"/>
    <xf numFmtId="291" fontId="8" fillId="0" borderId="0"/>
    <xf numFmtId="290" fontId="25" fillId="0" borderId="0"/>
    <xf numFmtId="291" fontId="8" fillId="0" borderId="0" applyProtection="0"/>
    <xf numFmtId="291" fontId="8" fillId="0" borderId="0"/>
    <xf numFmtId="291" fontId="8" fillId="0" borderId="0"/>
    <xf numFmtId="291" fontId="8" fillId="0" borderId="0"/>
    <xf numFmtId="291" fontId="8" fillId="0" borderId="0"/>
    <xf numFmtId="291" fontId="8" fillId="0" borderId="0"/>
    <xf numFmtId="291" fontId="8" fillId="0" borderId="0"/>
    <xf numFmtId="291" fontId="8" fillId="0" borderId="0"/>
    <xf numFmtId="0" fontId="25" fillId="70" borderId="26" applyNumberFormat="0" applyAlignment="0" applyProtection="0"/>
    <xf numFmtId="0" fontId="25" fillId="70" borderId="26" applyNumberFormat="0" applyAlignment="0" applyProtection="0"/>
    <xf numFmtId="0" fontId="91" fillId="7" borderId="6" applyAlignment="0"/>
    <xf numFmtId="0" fontId="25" fillId="70" borderId="26" applyNumberFormat="0" applyAlignment="0" applyProtection="0"/>
    <xf numFmtId="0" fontId="25" fillId="70" borderId="26" applyNumberFormat="0" applyAlignment="0" applyProtection="0"/>
    <xf numFmtId="166" fontId="25" fillId="0" borderId="0" applyFont="0" applyFill="0" applyBorder="0" applyAlignment="0" applyProtection="0"/>
    <xf numFmtId="1" fontId="25" fillId="0" borderId="16" applyBorder="0"/>
    <xf numFmtId="1" fontId="25" fillId="0" borderId="16" applyBorder="0"/>
    <xf numFmtId="292" fontId="24" fillId="0" borderId="27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3" fillId="0" borderId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4" fontId="39" fillId="0" borderId="0" applyFill="0" applyBorder="0" applyAlignment="0"/>
    <xf numFmtId="14" fontId="39" fillId="0" borderId="0" applyFill="0" applyBorder="0" applyAlignment="0"/>
    <xf numFmtId="0" fontId="45" fillId="0" borderId="0" applyProtection="0"/>
    <xf numFmtId="3" fontId="92" fillId="0" borderId="15">
      <alignment horizontal="left" vertical="top" wrapText="1"/>
    </xf>
    <xf numFmtId="43" fontId="84" fillId="0" borderId="0" applyFont="0" applyFill="0" applyBorder="0" applyAlignment="0" applyProtection="0"/>
    <xf numFmtId="293" fontId="46" fillId="0" borderId="0" applyFill="0" applyBorder="0" applyProtection="0"/>
    <xf numFmtId="293" fontId="46" fillId="0" borderId="24" applyFill="0" applyProtection="0"/>
    <xf numFmtId="293" fontId="46" fillId="0" borderId="25" applyFill="0" applyProtection="0"/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294" fontId="8" fillId="0" borderId="28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95" fontId="24" fillId="0" borderId="0"/>
    <xf numFmtId="296" fontId="31" fillId="0" borderId="11"/>
    <xf numFmtId="296" fontId="31" fillId="0" borderId="11"/>
    <xf numFmtId="297" fontId="25" fillId="0" borderId="0"/>
    <xf numFmtId="268" fontId="8" fillId="0" borderId="0"/>
    <xf numFmtId="268" fontId="8" fillId="0" borderId="0"/>
    <xf numFmtId="268" fontId="8" fillId="0" borderId="0"/>
    <xf numFmtId="268" fontId="8" fillId="0" borderId="0"/>
    <xf numFmtId="268" fontId="8" fillId="0" borderId="0"/>
    <xf numFmtId="268" fontId="8" fillId="0" borderId="0"/>
    <xf numFmtId="268" fontId="8" fillId="0" borderId="0"/>
    <xf numFmtId="297" fontId="25" fillId="0" borderId="0"/>
    <xf numFmtId="268" fontId="8" fillId="0" borderId="0" applyProtection="0"/>
    <xf numFmtId="268" fontId="8" fillId="0" borderId="0"/>
    <xf numFmtId="268" fontId="8" fillId="0" borderId="0"/>
    <xf numFmtId="268" fontId="8" fillId="0" borderId="0"/>
    <xf numFmtId="268" fontId="8" fillId="0" borderId="0"/>
    <xf numFmtId="268" fontId="8" fillId="0" borderId="0"/>
    <xf numFmtId="268" fontId="8" fillId="0" borderId="0"/>
    <xf numFmtId="268" fontId="8" fillId="0" borderId="0"/>
    <xf numFmtId="298" fontId="31" fillId="0" borderId="0"/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299" fontId="2" fillId="0" borderId="0" applyFont="0" applyFill="0" applyBorder="0" applyAlignment="0" applyProtection="0"/>
    <xf numFmtId="299" fontId="2" fillId="0" borderId="0" applyFont="0" applyFill="0" applyBorder="0" applyAlignment="0" applyProtection="0"/>
    <xf numFmtId="41" fontId="93" fillId="0" borderId="0" applyFont="0" applyFill="0" applyBorder="0" applyAlignment="0" applyProtection="0"/>
    <xf numFmtId="41" fontId="93" fillId="0" borderId="0" applyFont="0" applyFill="0" applyBorder="0" applyAlignment="0" applyProtection="0"/>
    <xf numFmtId="299" fontId="2" fillId="0" borderId="0" applyFont="0" applyFill="0" applyBorder="0" applyAlignment="0" applyProtection="0"/>
    <xf numFmtId="299" fontId="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299" fontId="2" fillId="0" borderId="0" applyFont="0" applyFill="0" applyBorder="0" applyAlignment="0" applyProtection="0"/>
    <xf numFmtId="299" fontId="2" fillId="0" borderId="0" applyFont="0" applyFill="0" applyBorder="0" applyAlignment="0" applyProtection="0"/>
    <xf numFmtId="300" fontId="24" fillId="0" borderId="0" applyFont="0" applyFill="0" applyBorder="0" applyAlignment="0" applyProtection="0"/>
    <xf numFmtId="300" fontId="24" fillId="0" borderId="0" applyFont="0" applyFill="0" applyBorder="0" applyAlignment="0" applyProtection="0"/>
    <xf numFmtId="301" fontId="24" fillId="0" borderId="0" applyFont="0" applyFill="0" applyBorder="0" applyAlignment="0" applyProtection="0"/>
    <xf numFmtId="301" fontId="2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3" fillId="0" borderId="0" applyFont="0" applyFill="0" applyBorder="0" applyAlignment="0" applyProtection="0"/>
    <xf numFmtId="41" fontId="93" fillId="0" borderId="0" applyFont="0" applyFill="0" applyBorder="0" applyAlignment="0" applyProtection="0"/>
    <xf numFmtId="164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4" fontId="94" fillId="0" borderId="0" applyFont="0" applyFill="0" applyBorder="0" applyAlignment="0" applyProtection="0"/>
    <xf numFmtId="164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9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1" fontId="9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3" fontId="24" fillId="0" borderId="0" applyFont="0" applyFill="0" applyBorder="0" applyAlignment="0" applyProtection="0"/>
    <xf numFmtId="303" fontId="24" fillId="0" borderId="0" applyFont="0" applyFill="0" applyBorder="0" applyAlignment="0" applyProtection="0"/>
    <xf numFmtId="304" fontId="24" fillId="0" borderId="0" applyFont="0" applyFill="0" applyBorder="0" applyAlignment="0" applyProtection="0"/>
    <xf numFmtId="304" fontId="2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5" fontId="94" fillId="0" borderId="0" applyFont="0" applyFill="0" applyBorder="0" applyAlignment="0" applyProtection="0"/>
    <xf numFmtId="165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9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94" fillId="0" borderId="0" applyFont="0" applyFill="0" applyBorder="0" applyAlignment="0" applyProtection="0"/>
    <xf numFmtId="3" fontId="24" fillId="0" borderId="0" applyFont="0" applyBorder="0" applyAlignment="0"/>
    <xf numFmtId="0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0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8" fontId="25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8" fontId="25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50" fontId="25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0" fontId="25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0" fontId="25" fillId="0" borderId="0" applyNumberFormat="0" applyAlignment="0">
      <alignment horizontal="left"/>
    </xf>
    <xf numFmtId="0" fontId="25" fillId="0" borderId="0" applyNumberFormat="0" applyAlignment="0">
      <alignment horizontal="left"/>
    </xf>
    <xf numFmtId="0" fontId="25" fillId="0" borderId="0"/>
    <xf numFmtId="305" fontId="8" fillId="0" borderId="0" applyFont="0" applyFill="0" applyBorder="0" applyAlignment="0" applyProtection="0"/>
    <xf numFmtId="305" fontId="8" fillId="0" borderId="0" applyFont="0" applyFill="0" applyBorder="0" applyAlignment="0" applyProtection="0"/>
    <xf numFmtId="305" fontId="8" fillId="0" borderId="0" applyFont="0" applyFill="0" applyBorder="0" applyAlignment="0" applyProtection="0"/>
    <xf numFmtId="305" fontId="8" fillId="0" borderId="0" applyFont="0" applyFill="0" applyBorder="0" applyAlignment="0" applyProtection="0"/>
    <xf numFmtId="305" fontId="8" fillId="0" borderId="0" applyFont="0" applyFill="0" applyBorder="0" applyAlignment="0" applyProtection="0"/>
    <xf numFmtId="305" fontId="8" fillId="0" borderId="0" applyFont="0" applyFill="0" applyBorder="0" applyAlignment="0" applyProtection="0"/>
    <xf numFmtId="305" fontId="8" fillId="0" borderId="0" applyFont="0" applyFill="0" applyBorder="0" applyAlignment="0" applyProtection="0"/>
    <xf numFmtId="306" fontId="24" fillId="0" borderId="0" applyFont="0" applyFill="0" applyBorder="0" applyAlignment="0" applyProtection="0"/>
    <xf numFmtId="0" fontId="25" fillId="0" borderId="0"/>
    <xf numFmtId="0" fontId="25" fillId="0" borderId="0"/>
    <xf numFmtId="305" fontId="8" fillId="0" borderId="0" applyFont="0" applyFill="0" applyBorder="0" applyAlignment="0" applyProtection="0"/>
    <xf numFmtId="305" fontId="8" fillId="0" borderId="0" applyFont="0" applyFill="0" applyBorder="0" applyAlignment="0" applyProtection="0"/>
    <xf numFmtId="305" fontId="8" fillId="0" borderId="0" applyFont="0" applyFill="0" applyBorder="0" applyAlignment="0" applyProtection="0"/>
    <xf numFmtId="305" fontId="8" fillId="0" borderId="0" applyFont="0" applyFill="0" applyBorder="0" applyAlignment="0" applyProtection="0"/>
    <xf numFmtId="305" fontId="8" fillId="0" borderId="0" applyFont="0" applyFill="0" applyBorder="0" applyAlignment="0" applyProtection="0"/>
    <xf numFmtId="0" fontId="9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Alignment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3" fontId="24" fillId="0" borderId="0" applyFont="0" applyBorder="0" applyAlignment="0"/>
    <xf numFmtId="0" fontId="8" fillId="0" borderId="0"/>
    <xf numFmtId="0" fontId="8" fillId="0" borderId="0"/>
    <xf numFmtId="0" fontId="8" fillId="0" borderId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43" fillId="0" borderId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Protection="0">
      <alignment vertical="center"/>
    </xf>
    <xf numFmtId="0" fontId="99" fillId="0" borderId="0" applyNumberFormat="0" applyFill="0" applyBorder="0" applyAlignment="0" applyProtection="0"/>
    <xf numFmtId="0" fontId="100" fillId="0" borderId="0" applyNumberFormat="0" applyFill="0" applyBorder="0" applyProtection="0">
      <alignment vertical="center"/>
    </xf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307" fontId="103" fillId="0" borderId="29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" borderId="0" applyNumberFormat="0" applyBorder="0" applyAlignment="0" applyProtection="0"/>
    <xf numFmtId="0" fontId="105" fillId="2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06" fillId="2" borderId="0" applyAlignment="0"/>
    <xf numFmtId="0" fontId="25" fillId="29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2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8" fontId="107" fillId="21" borderId="0" applyNumberFormat="0" applyBorder="0" applyAlignment="0" applyProtection="0"/>
    <xf numFmtId="308" fontId="108" fillId="22" borderId="0" applyBorder="0" applyProtection="0"/>
    <xf numFmtId="0" fontId="109" fillId="0" borderId="0">
      <alignment vertical="top" wrapText="1"/>
    </xf>
    <xf numFmtId="0" fontId="25" fillId="0" borderId="30" applyNumberFormat="0" applyFill="0" applyBorder="0" applyAlignment="0" applyProtection="0">
      <alignment horizontal="center" vertical="center"/>
    </xf>
    <xf numFmtId="0" fontId="25" fillId="0" borderId="30" applyNumberFormat="0" applyFill="0" applyBorder="0" applyAlignment="0" applyProtection="0">
      <alignment horizontal="center" vertical="center"/>
    </xf>
    <xf numFmtId="0" fontId="25" fillId="0" borderId="0" applyNumberFormat="0" applyFont="0" applyBorder="0" applyAlignment="0">
      <alignment horizontal="left" vertical="center"/>
    </xf>
    <xf numFmtId="0" fontId="25" fillId="0" borderId="0" applyNumberFormat="0" applyFont="0" applyBorder="0" applyAlignment="0">
      <alignment horizontal="left" vertical="center"/>
    </xf>
    <xf numFmtId="309" fontId="110" fillId="0" borderId="0" applyFont="0" applyFill="0" applyBorder="0" applyAlignment="0" applyProtection="0"/>
    <xf numFmtId="0" fontId="25" fillId="71" borderId="0"/>
    <xf numFmtId="0" fontId="25" fillId="71" borderId="0"/>
    <xf numFmtId="0" fontId="25" fillId="0" borderId="0">
      <alignment horizontal="left"/>
    </xf>
    <xf numFmtId="0" fontId="111" fillId="0" borderId="0">
      <alignment horizontal="left"/>
    </xf>
    <xf numFmtId="0" fontId="25" fillId="0" borderId="0">
      <alignment horizontal="left"/>
    </xf>
    <xf numFmtId="0" fontId="25" fillId="0" borderId="0">
      <alignment horizontal="left"/>
    </xf>
    <xf numFmtId="0" fontId="36" fillId="0" borderId="31" applyNumberFormat="0" applyAlignment="0" applyProtection="0">
      <alignment horizontal="left" vertical="center"/>
    </xf>
    <xf numFmtId="0" fontId="36" fillId="0" borderId="31" applyNumberFormat="0" applyAlignment="0" applyProtection="0">
      <alignment horizontal="left" vertical="center"/>
    </xf>
    <xf numFmtId="0" fontId="36" fillId="0" borderId="13">
      <alignment horizontal="left" vertical="center"/>
    </xf>
    <xf numFmtId="0" fontId="36" fillId="0" borderId="13">
      <alignment horizontal="left" vertical="center"/>
    </xf>
    <xf numFmtId="14" fontId="112" fillId="72" borderId="32">
      <alignment horizontal="center" vertical="center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3" fillId="0" borderId="1" applyAlignment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4" fillId="0" borderId="2" applyAlignment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33" applyNumberFormat="0" applyFill="0" applyAlignment="0" applyProtection="0"/>
    <xf numFmtId="0" fontId="25" fillId="0" borderId="33" applyNumberFormat="0" applyFill="0" applyAlignment="0" applyProtection="0"/>
    <xf numFmtId="0" fontId="115" fillId="0" borderId="34" applyAlignment="0"/>
    <xf numFmtId="0" fontId="25" fillId="0" borderId="33" applyNumberFormat="0" applyFill="0" applyAlignment="0" applyProtection="0"/>
    <xf numFmtId="0" fontId="25" fillId="0" borderId="3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5" fillId="0" borderId="0" applyAlignment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7" fillId="0" borderId="0" applyFill="0" applyAlignment="0" applyProtection="0">
      <protection locked="0"/>
    </xf>
    <xf numFmtId="0" fontId="77" fillId="0" borderId="9" applyFill="0" applyAlignment="0" applyProtection="0">
      <protection locked="0"/>
    </xf>
    <xf numFmtId="310" fontId="23" fillId="0" borderId="0">
      <protection locked="0"/>
    </xf>
    <xf numFmtId="311" fontId="116" fillId="0" borderId="0">
      <protection locked="0"/>
    </xf>
    <xf numFmtId="310" fontId="23" fillId="0" borderId="0">
      <protection locked="0"/>
    </xf>
    <xf numFmtId="310" fontId="23" fillId="0" borderId="0">
      <protection locked="0"/>
    </xf>
    <xf numFmtId="311" fontId="116" fillId="0" borderId="0">
      <protection locked="0"/>
    </xf>
    <xf numFmtId="310" fontId="23" fillId="0" borderId="0">
      <protection locked="0"/>
    </xf>
    <xf numFmtId="0" fontId="25" fillId="0" borderId="32">
      <alignment horizontal="center"/>
    </xf>
    <xf numFmtId="0" fontId="25" fillId="0" borderId="32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5" fontId="25" fillId="73" borderId="11" applyNumberFormat="0" applyAlignment="0">
      <alignment horizontal="left" vertical="top"/>
    </xf>
    <xf numFmtId="5" fontId="25" fillId="73" borderId="11" applyNumberFormat="0" applyAlignment="0">
      <alignment horizontal="left" vertical="top"/>
    </xf>
    <xf numFmtId="312" fontId="117" fillId="73" borderId="11" applyNumberFormat="0" applyAlignment="0">
      <alignment horizontal="left" vertical="top"/>
    </xf>
    <xf numFmtId="49" fontId="25" fillId="0" borderId="11">
      <alignment vertical="center"/>
    </xf>
    <xf numFmtId="49" fontId="25" fillId="0" borderId="11">
      <alignment vertical="center"/>
    </xf>
    <xf numFmtId="0" fontId="46" fillId="0" borderId="0"/>
    <xf numFmtId="178" fontId="24" fillId="0" borderId="0" applyFont="0" applyFill="0" applyBorder="0" applyAlignment="0" applyProtection="0"/>
    <xf numFmtId="38" fontId="42" fillId="0" borderId="0" applyFont="0" applyFill="0" applyBorder="0" applyAlignment="0" applyProtection="0"/>
    <xf numFmtId="41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313" fontId="118" fillId="0" borderId="0" applyFont="0" applyFill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74" borderId="11" applyNumberFormat="0" applyBorder="0" applyAlignment="0" applyProtection="0"/>
    <xf numFmtId="10" fontId="107" fillId="74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10" fontId="107" fillId="21" borderId="11" applyNumberFormat="0" applyBorder="0" applyAlignment="0" applyProtection="0"/>
    <xf numFmtId="0" fontId="25" fillId="35" borderId="22" applyNumberFormat="0" applyAlignment="0" applyProtection="0"/>
    <xf numFmtId="0" fontId="25" fillId="35" borderId="22" applyNumberFormat="0" applyAlignment="0" applyProtection="0"/>
    <xf numFmtId="0" fontId="119" fillId="5" borderId="3" applyAlignment="0"/>
    <xf numFmtId="0" fontId="25" fillId="35" borderId="22" applyNumberFormat="0" applyAlignment="0" applyProtection="0"/>
    <xf numFmtId="0" fontId="25" fillId="35" borderId="22" applyNumberFormat="0" applyAlignment="0" applyProtection="0"/>
    <xf numFmtId="0" fontId="25" fillId="35" borderId="22" applyNumberFormat="0" applyAlignment="0" applyProtection="0"/>
    <xf numFmtId="0" fontId="120" fillId="35" borderId="22" applyNumberFormat="0" applyAlignment="0" applyProtection="0"/>
    <xf numFmtId="0" fontId="120" fillId="35" borderId="22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178" fontId="24" fillId="0" borderId="0" applyFont="0" applyFill="0" applyBorder="0" applyAlignment="0" applyProtection="0"/>
    <xf numFmtId="0" fontId="25" fillId="0" borderId="0"/>
    <xf numFmtId="0" fontId="25" fillId="0" borderId="0"/>
    <xf numFmtId="0" fontId="67" fillId="0" borderId="35">
      <alignment horizontal="centerContinuous"/>
    </xf>
    <xf numFmtId="0" fontId="25" fillId="0" borderId="0"/>
    <xf numFmtId="0" fontId="21" fillId="0" borderId="0"/>
    <xf numFmtId="0" fontId="45" fillId="0" borderId="0"/>
    <xf numFmtId="0" fontId="21" fillId="0" borderId="0"/>
    <xf numFmtId="0" fontId="25" fillId="0" borderId="0"/>
    <xf numFmtId="0" fontId="25" fillId="0" borderId="0"/>
    <xf numFmtId="0" fontId="46" fillId="0" borderId="0" applyNumberFormat="0" applyFont="0" applyFill="0" applyBorder="0" applyProtection="0">
      <alignment horizontal="left" vertical="center"/>
    </xf>
    <xf numFmtId="0" fontId="42" fillId="0" borderId="0"/>
    <xf numFmtId="0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0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8" fontId="25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8" fontId="25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50" fontId="25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0" fontId="25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0" fontId="25" fillId="0" borderId="36" applyNumberFormat="0" applyFill="0" applyAlignment="0" applyProtection="0"/>
    <xf numFmtId="0" fontId="25" fillId="0" borderId="36" applyNumberFormat="0" applyFill="0" applyAlignment="0" applyProtection="0"/>
    <xf numFmtId="0" fontId="124" fillId="0" borderId="5" applyAlignment="0"/>
    <xf numFmtId="0" fontId="25" fillId="0" borderId="36" applyNumberFormat="0" applyFill="0" applyAlignment="0" applyProtection="0"/>
    <xf numFmtId="0" fontId="25" fillId="0" borderId="36" applyNumberFormat="0" applyFill="0" applyAlignment="0" applyProtection="0"/>
    <xf numFmtId="3" fontId="125" fillId="0" borderId="15" applyNumberFormat="0" applyAlignment="0">
      <alignment horizontal="center" vertical="center"/>
    </xf>
    <xf numFmtId="3" fontId="53" fillId="0" borderId="15" applyNumberFormat="0" applyAlignment="0">
      <alignment horizontal="center" vertical="center"/>
    </xf>
    <xf numFmtId="3" fontId="117" fillId="0" borderId="15" applyNumberFormat="0" applyAlignment="0">
      <alignment horizontal="center" vertical="center"/>
    </xf>
    <xf numFmtId="292" fontId="25" fillId="0" borderId="37" applyNumberFormat="0" applyFont="0" applyFill="0" applyBorder="0">
      <alignment horizontal="center"/>
    </xf>
    <xf numFmtId="292" fontId="25" fillId="0" borderId="37" applyNumberFormat="0" applyFont="0" applyFill="0" applyBorder="0">
      <alignment horizontal="center"/>
    </xf>
    <xf numFmtId="38" fontId="42" fillId="0" borderId="0" applyFont="0" applyFill="0" applyBorder="0" applyAlignment="0" applyProtection="0"/>
    <xf numFmtId="4" fontId="126" fillId="0" borderId="0" applyFont="0" applyFill="0" applyBorder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25" fillId="0" borderId="32"/>
    <xf numFmtId="0" fontId="127" fillId="0" borderId="32"/>
    <xf numFmtId="0" fontId="25" fillId="0" borderId="32"/>
    <xf numFmtId="0" fontId="25" fillId="0" borderId="32"/>
    <xf numFmtId="314" fontId="8" fillId="0" borderId="37"/>
    <xf numFmtId="315" fontId="24" fillId="0" borderId="37"/>
    <xf numFmtId="314" fontId="8" fillId="0" borderId="37"/>
    <xf numFmtId="314" fontId="8" fillId="0" borderId="37"/>
    <xf numFmtId="316" fontId="25" fillId="0" borderId="0" applyFont="0" applyFill="0" applyBorder="0" applyAlignment="0" applyProtection="0"/>
    <xf numFmtId="317" fontId="25" fillId="0" borderId="0" applyFont="0" applyFill="0" applyBorder="0" applyAlignment="0" applyProtection="0"/>
    <xf numFmtId="318" fontId="8" fillId="0" borderId="0" applyFont="0" applyFill="0" applyBorder="0" applyAlignment="0" applyProtection="0"/>
    <xf numFmtId="319" fontId="8" fillId="0" borderId="0" applyFont="0" applyFill="0" applyBorder="0" applyAlignment="0" applyProtection="0"/>
    <xf numFmtId="0" fontId="45" fillId="0" borderId="0" applyNumberFormat="0" applyFont="0" applyFill="0" applyAlignment="0"/>
    <xf numFmtId="0" fontId="25" fillId="75" borderId="0" applyNumberFormat="0" applyBorder="0" applyAlignment="0" applyProtection="0"/>
    <xf numFmtId="0" fontId="25" fillId="75" borderId="0" applyNumberFormat="0" applyBorder="0" applyAlignment="0" applyProtection="0"/>
    <xf numFmtId="0" fontId="128" fillId="4" borderId="0" applyAlignment="0"/>
    <xf numFmtId="0" fontId="25" fillId="75" borderId="0" applyNumberFormat="0" applyBorder="0" applyAlignment="0" applyProtection="0"/>
    <xf numFmtId="0" fontId="25" fillId="75" borderId="0" applyNumberFormat="0" applyBorder="0" applyAlignment="0" applyProtection="0"/>
    <xf numFmtId="0" fontId="110" fillId="0" borderId="11"/>
    <xf numFmtId="0" fontId="46" fillId="0" borderId="0"/>
    <xf numFmtId="0" fontId="46" fillId="0" borderId="0"/>
    <xf numFmtId="37" fontId="25" fillId="0" borderId="0"/>
    <xf numFmtId="37" fontId="25" fillId="0" borderId="0"/>
    <xf numFmtId="37" fontId="129" fillId="0" borderId="0"/>
    <xf numFmtId="0" fontId="25" fillId="0" borderId="11" applyNumberFormat="0" applyFont="0" applyFill="0" applyBorder="0" applyAlignment="0">
      <alignment horizontal="center"/>
    </xf>
    <xf numFmtId="0" fontId="25" fillId="0" borderId="11" applyNumberFormat="0" applyFont="0" applyFill="0" applyBorder="0" applyAlignment="0">
      <alignment horizontal="center"/>
    </xf>
    <xf numFmtId="320" fontId="130" fillId="0" borderId="0"/>
    <xf numFmtId="321" fontId="24" fillId="0" borderId="0"/>
    <xf numFmtId="0" fontId="8" fillId="0" borderId="0"/>
    <xf numFmtId="320" fontId="130" fillId="0" borderId="0"/>
    <xf numFmtId="0" fontId="131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19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9" fillId="0" borderId="0"/>
    <xf numFmtId="0" fontId="132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3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59" fillId="0" borderId="0"/>
    <xf numFmtId="0" fontId="2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0" applyProtection="0"/>
    <xf numFmtId="0" fontId="133" fillId="0" borderId="0" applyAlignment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8" fillId="0" borderId="0"/>
    <xf numFmtId="0" fontId="8" fillId="0" borderId="0"/>
    <xf numFmtId="0" fontId="21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21" fillId="0" borderId="0"/>
    <xf numFmtId="0" fontId="16" fillId="0" borderId="0"/>
    <xf numFmtId="0" fontId="21" fillId="0" borderId="0"/>
    <xf numFmtId="0" fontId="16" fillId="0" borderId="0"/>
    <xf numFmtId="0" fontId="31" fillId="0" borderId="0"/>
    <xf numFmtId="0" fontId="16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16" fillId="0" borderId="0"/>
    <xf numFmtId="0" fontId="16" fillId="0" borderId="0"/>
    <xf numFmtId="0" fontId="21" fillId="0" borderId="0"/>
    <xf numFmtId="0" fontId="134" fillId="0" borderId="0"/>
    <xf numFmtId="0" fontId="134" fillId="0" borderId="0"/>
    <xf numFmtId="0" fontId="134" fillId="0" borderId="0"/>
    <xf numFmtId="0" fontId="132" fillId="0" borderId="0"/>
    <xf numFmtId="0" fontId="43" fillId="0" borderId="0" applyProtection="0"/>
    <xf numFmtId="0" fontId="16" fillId="0" borderId="0"/>
    <xf numFmtId="0" fontId="21" fillId="0" borderId="0"/>
    <xf numFmtId="0" fontId="21" fillId="0" borderId="0"/>
    <xf numFmtId="0" fontId="16" fillId="0" borderId="0"/>
    <xf numFmtId="0" fontId="135" fillId="0" borderId="0"/>
    <xf numFmtId="0" fontId="136" fillId="0" borderId="0"/>
    <xf numFmtId="0" fontId="136" fillId="0" borderId="0"/>
    <xf numFmtId="0" fontId="24" fillId="0" borderId="0"/>
    <xf numFmtId="0" fontId="59" fillId="0" borderId="0"/>
    <xf numFmtId="0" fontId="21" fillId="0" borderId="0"/>
    <xf numFmtId="0" fontId="16" fillId="0" borderId="0"/>
    <xf numFmtId="0" fontId="137" fillId="0" borderId="0"/>
    <xf numFmtId="0" fontId="16" fillId="0" borderId="0"/>
    <xf numFmtId="0" fontId="137" fillId="0" borderId="0"/>
    <xf numFmtId="0" fontId="16" fillId="0" borderId="0"/>
    <xf numFmtId="0" fontId="16" fillId="0" borderId="0"/>
    <xf numFmtId="0" fontId="16" fillId="0" borderId="0" applyAlignment="0"/>
    <xf numFmtId="0" fontId="16" fillId="0" borderId="0"/>
    <xf numFmtId="0" fontId="137" fillId="0" borderId="0"/>
    <xf numFmtId="0" fontId="16" fillId="0" borderId="0"/>
    <xf numFmtId="0" fontId="31" fillId="0" borderId="0"/>
    <xf numFmtId="0" fontId="21" fillId="0" borderId="0"/>
    <xf numFmtId="0" fontId="16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43" fillId="0" borderId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/>
    <xf numFmtId="0" fontId="43" fillId="0" borderId="0" applyProtection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 applyProtection="0"/>
    <xf numFmtId="0" fontId="45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 applyProtection="0"/>
    <xf numFmtId="0" fontId="43" fillId="0" borderId="0"/>
    <xf numFmtId="0" fontId="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 applyProtection="0"/>
    <xf numFmtId="0" fontId="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 applyProtection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 applyProtection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8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5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16" fillId="8" borderId="7" applyAlignment="0"/>
    <xf numFmtId="0" fontId="134" fillId="0" borderId="0"/>
    <xf numFmtId="0" fontId="8" fillId="0" borderId="0"/>
    <xf numFmtId="0" fontId="64" fillId="0" borderId="0"/>
    <xf numFmtId="0" fontId="64" fillId="0" borderId="0" applyProtection="0"/>
    <xf numFmtId="0" fontId="21" fillId="0" borderId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8" fillId="0" borderId="0"/>
    <xf numFmtId="0" fontId="64" fillId="0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9" fillId="0" borderId="0"/>
    <xf numFmtId="0" fontId="139" fillId="0" borderId="0"/>
    <xf numFmtId="0" fontId="19" fillId="0" borderId="0"/>
    <xf numFmtId="0" fontId="16" fillId="0" borderId="0"/>
    <xf numFmtId="0" fontId="11" fillId="0" borderId="0"/>
    <xf numFmtId="0" fontId="19" fillId="0" borderId="0"/>
    <xf numFmtId="0" fontId="95" fillId="0" borderId="0"/>
    <xf numFmtId="0" fontId="95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9" fillId="0" borderId="0"/>
    <xf numFmtId="0" fontId="21" fillId="0" borderId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3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1" fillId="0" borderId="0"/>
    <xf numFmtId="0" fontId="8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8" fillId="0" borderId="0"/>
    <xf numFmtId="0" fontId="8" fillId="0" borderId="0"/>
    <xf numFmtId="0" fontId="140" fillId="6" borderId="4" applyAlignment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141" fillId="0" borderId="0" applyAlignment="0"/>
    <xf numFmtId="0" fontId="59" fillId="0" borderId="0"/>
    <xf numFmtId="0" fontId="59" fillId="0" borderId="0"/>
    <xf numFmtId="0" fontId="59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2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3" fillId="0" borderId="0" applyNumberFormat="0" applyFill="0" applyBorder="0" applyProtection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3" fillId="0" borderId="0" applyNumberFormat="0" applyFill="0" applyBorder="0" applyProtection="0">
      <alignment vertical="top"/>
    </xf>
    <xf numFmtId="0" fontId="59" fillId="0" borderId="0"/>
    <xf numFmtId="0" fontId="59" fillId="0" borderId="0"/>
    <xf numFmtId="0" fontId="143" fillId="0" borderId="0" applyNumberFormat="0" applyFill="0" applyBorder="0" applyProtection="0">
      <alignment vertical="top"/>
    </xf>
    <xf numFmtId="0" fontId="143" fillId="0" borderId="0" applyNumberFormat="0" applyFill="0" applyBorder="0" applyProtection="0">
      <alignment vertical="top"/>
    </xf>
    <xf numFmtId="0" fontId="143" fillId="0" borderId="0" applyNumberFormat="0" applyFill="0" applyBorder="0" applyProtection="0">
      <alignment vertical="top"/>
    </xf>
    <xf numFmtId="0" fontId="143" fillId="0" borderId="0" applyNumberFormat="0" applyFill="0" applyBorder="0" applyProtection="0">
      <alignment vertical="top"/>
    </xf>
    <xf numFmtId="0" fontId="143" fillId="0" borderId="0" applyNumberFormat="0" applyFill="0" applyBorder="0" applyProtection="0">
      <alignment vertical="top"/>
    </xf>
    <xf numFmtId="0" fontId="143" fillId="0" borderId="0" applyNumberFormat="0" applyFill="0" applyBorder="0" applyProtection="0">
      <alignment vertical="top"/>
    </xf>
    <xf numFmtId="0" fontId="143" fillId="0" borderId="0" applyNumberFormat="0" applyFill="0" applyBorder="0" applyProtection="0">
      <alignment vertical="top"/>
    </xf>
    <xf numFmtId="0" fontId="59" fillId="0" borderId="0"/>
    <xf numFmtId="0" fontId="143" fillId="0" borderId="0" applyNumberFormat="0" applyFill="0" applyBorder="0" applyProtection="0">
      <alignment vertical="top"/>
    </xf>
    <xf numFmtId="0" fontId="143" fillId="0" borderId="0" applyNumberFormat="0" applyFill="0" applyBorder="0" applyProtection="0">
      <alignment vertical="top"/>
    </xf>
    <xf numFmtId="0" fontId="143" fillId="0" borderId="0" applyNumberFormat="0" applyFill="0" applyBorder="0" applyProtection="0">
      <alignment vertical="top"/>
    </xf>
    <xf numFmtId="0" fontId="59" fillId="0" borderId="0"/>
    <xf numFmtId="0" fontId="59" fillId="0" borderId="0"/>
    <xf numFmtId="0" fontId="144" fillId="0" borderId="8" applyAlignment="0"/>
    <xf numFmtId="0" fontId="59" fillId="0" borderId="0"/>
    <xf numFmtId="0" fontId="59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0" fontId="24" fillId="0" borderId="0"/>
    <xf numFmtId="0" fontId="24" fillId="0" borderId="0"/>
    <xf numFmtId="0" fontId="145" fillId="0" borderId="0" applyAlignment="0"/>
    <xf numFmtId="0" fontId="25" fillId="0" borderId="0"/>
    <xf numFmtId="0" fontId="46" fillId="0" borderId="0"/>
    <xf numFmtId="0" fontId="46" fillId="0" borderId="0"/>
    <xf numFmtId="0" fontId="25" fillId="0" borderId="0"/>
    <xf numFmtId="0" fontId="25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 applyFont="0"/>
    <xf numFmtId="0" fontId="25" fillId="0" borderId="0" applyFont="0"/>
    <xf numFmtId="0" fontId="126" fillId="21" borderId="0"/>
    <xf numFmtId="0" fontId="25" fillId="0" borderId="0"/>
    <xf numFmtId="0" fontId="59" fillId="76" borderId="38" applyNumberFormat="0" applyFont="0" applyAlignment="0" applyProtection="0"/>
    <xf numFmtId="0" fontId="59" fillId="76" borderId="38" applyNumberFormat="0" applyFont="0" applyAlignment="0" applyProtection="0"/>
    <xf numFmtId="0" fontId="16" fillId="8" borderId="7" applyAlignment="0"/>
    <xf numFmtId="0" fontId="59" fillId="76" borderId="38" applyNumberFormat="0" applyFont="0" applyAlignment="0" applyProtection="0"/>
    <xf numFmtId="0" fontId="21" fillId="75" borderId="38" applyNumberFormat="0" applyFont="0" applyAlignment="0" applyProtection="0"/>
    <xf numFmtId="0" fontId="59" fillId="76" borderId="38" applyNumberFormat="0" applyFont="0" applyAlignment="0" applyProtection="0"/>
    <xf numFmtId="0" fontId="21" fillId="75" borderId="38" applyNumberFormat="0" applyFont="0" applyAlignment="0" applyProtection="0"/>
    <xf numFmtId="0" fontId="2" fillId="76" borderId="38" applyNumberFormat="0" applyFont="0" applyAlignment="0" applyProtection="0"/>
    <xf numFmtId="322" fontId="146" fillId="0" borderId="0" applyFont="0" applyFill="0" applyBorder="0" applyProtection="0">
      <alignment vertical="top" wrapText="1"/>
    </xf>
    <xf numFmtId="0" fontId="25" fillId="0" borderId="39" applyNumberFormat="0" applyAlignment="0">
      <alignment horizontal="center"/>
    </xf>
    <xf numFmtId="0" fontId="25" fillId="0" borderId="39" applyNumberFormat="0" applyAlignment="0">
      <alignment horizontal="center"/>
    </xf>
    <xf numFmtId="0" fontId="31" fillId="0" borderId="0"/>
    <xf numFmtId="0" fontId="25" fillId="0" borderId="0"/>
    <xf numFmtId="0" fontId="31" fillId="0" borderId="0" applyProtection="0"/>
    <xf numFmtId="0" fontId="31" fillId="0" borderId="0" applyProtection="0"/>
    <xf numFmtId="3" fontId="147" fillId="0" borderId="0" applyFont="0" applyFill="0" applyBorder="0" applyAlignment="0" applyProtection="0"/>
    <xf numFmtId="178" fontId="14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7" fillId="0" borderId="0" applyProtection="0"/>
    <xf numFmtId="0" fontId="8" fillId="0" borderId="0" applyFont="0" applyFill="0" applyBorder="0" applyAlignment="0" applyProtection="0"/>
    <xf numFmtId="0" fontId="46" fillId="0" borderId="0"/>
    <xf numFmtId="0" fontId="25" fillId="69" borderId="40" applyNumberFormat="0" applyAlignment="0" applyProtection="0"/>
    <xf numFmtId="0" fontId="25" fillId="69" borderId="40" applyNumberFormat="0" applyAlignment="0" applyProtection="0"/>
    <xf numFmtId="0" fontId="140" fillId="6" borderId="4" applyAlignment="0"/>
    <xf numFmtId="0" fontId="25" fillId="69" borderId="40" applyNumberFormat="0" applyAlignment="0" applyProtection="0"/>
    <xf numFmtId="0" fontId="25" fillId="69" borderId="40" applyNumberFormat="0" applyAlignment="0" applyProtection="0"/>
    <xf numFmtId="166" fontId="149" fillId="0" borderId="39" applyFont="0" applyBorder="0" applyAlignment="0"/>
    <xf numFmtId="0" fontId="150" fillId="21" borderId="0"/>
    <xf numFmtId="0" fontId="137" fillId="21" borderId="0"/>
    <xf numFmtId="0" fontId="137" fillId="21" borderId="0"/>
    <xf numFmtId="41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304" fontId="8" fillId="0" borderId="0" applyFont="0" applyFill="0" applyBorder="0" applyAlignment="0" applyProtection="0"/>
    <xf numFmtId="14" fontId="67" fillId="0" borderId="0">
      <alignment horizontal="center" wrapText="1"/>
      <protection locked="0"/>
    </xf>
    <xf numFmtId="14" fontId="67" fillId="0" borderId="0">
      <alignment horizontal="center" wrapText="1"/>
      <protection locked="0"/>
    </xf>
    <xf numFmtId="323" fontId="77" fillId="0" borderId="0" applyFont="0" applyFill="0" applyBorder="0" applyAlignment="0" applyProtection="0"/>
    <xf numFmtId="324" fontId="80" fillId="0" borderId="0" applyFont="0" applyFill="0" applyBorder="0" applyAlignment="0" applyProtection="0"/>
    <xf numFmtId="325" fontId="81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326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327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7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328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43" fillId="0" borderId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329" fontId="81" fillId="0" borderId="0" applyFont="0" applyFill="0" applyBorder="0" applyAlignment="0" applyProtection="0"/>
    <xf numFmtId="330" fontId="80" fillId="0" borderId="0" applyFont="0" applyFill="0" applyBorder="0" applyAlignment="0" applyProtection="0"/>
    <xf numFmtId="331" fontId="81" fillId="0" borderId="0" applyFont="0" applyFill="0" applyBorder="0" applyAlignment="0" applyProtection="0"/>
    <xf numFmtId="332" fontId="80" fillId="0" borderId="0" applyFont="0" applyFill="0" applyBorder="0" applyAlignment="0" applyProtection="0"/>
    <xf numFmtId="333" fontId="81" fillId="0" borderId="0" applyFont="0" applyFill="0" applyBorder="0" applyAlignment="0" applyProtection="0"/>
    <xf numFmtId="334" fontId="8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41" applyNumberFormat="0" applyBorder="0"/>
    <xf numFmtId="9" fontId="25" fillId="0" borderId="41" applyNumberFormat="0" applyBorder="0"/>
    <xf numFmtId="0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0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8" fontId="25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8" fontId="25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49" fontId="8" fillId="0" borderId="0" applyFill="0" applyBorder="0" applyAlignment="0"/>
    <xf numFmtId="250" fontId="25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0" fontId="25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5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0" fontId="25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241" fontId="8" fillId="0" borderId="0" applyFill="0" applyBorder="0" applyAlignment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32">
      <alignment horizontal="center"/>
    </xf>
    <xf numFmtId="0" fontId="25" fillId="0" borderId="32">
      <alignment horizontal="center"/>
    </xf>
    <xf numFmtId="1" fontId="2" fillId="0" borderId="15" applyNumberFormat="0" applyFill="0" applyAlignment="0" applyProtection="0">
      <alignment horizontal="center" vertical="center"/>
    </xf>
    <xf numFmtId="0" fontId="25" fillId="77" borderId="0" applyNumberFormat="0" applyFont="0" applyBorder="0" applyAlignment="0">
      <alignment horizontal="center"/>
    </xf>
    <xf numFmtId="0" fontId="25" fillId="77" borderId="0" applyNumberFormat="0" applyFont="0" applyBorder="0" applyAlignment="0">
      <alignment horizontal="center"/>
    </xf>
    <xf numFmtId="14" fontId="25" fillId="0" borderId="0" applyNumberFormat="0" applyFill="0" applyBorder="0" applyAlignment="0" applyProtection="0">
      <alignment horizontal="left"/>
    </xf>
    <xf numFmtId="14" fontId="25" fillId="0" borderId="0" applyNumberFormat="0" applyFill="0" applyBorder="0" applyAlignment="0" applyProtection="0">
      <alignment horizontal="left"/>
    </xf>
    <xf numFmtId="0" fontId="122" fillId="0" borderId="0"/>
    <xf numFmtId="0" fontId="25" fillId="0" borderId="0"/>
    <xf numFmtId="41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221" fontId="37" fillId="0" borderId="0" applyFont="0" applyFill="0" applyBorder="0" applyAlignment="0" applyProtection="0"/>
    <xf numFmtId="41" fontId="43" fillId="0" borderId="0" applyProtection="0"/>
    <xf numFmtId="4" fontId="151" fillId="78" borderId="42" applyNumberFormat="0" applyProtection="0">
      <alignment vertical="center"/>
    </xf>
    <xf numFmtId="4" fontId="151" fillId="78" borderId="42" applyNumberFormat="0" applyProtection="0">
      <alignment vertical="center"/>
    </xf>
    <xf numFmtId="4" fontId="25" fillId="78" borderId="42" applyNumberFormat="0" applyProtection="0">
      <alignment vertical="center"/>
    </xf>
    <xf numFmtId="4" fontId="25" fillId="78" borderId="42" applyNumberFormat="0" applyProtection="0">
      <alignment vertical="center"/>
    </xf>
    <xf numFmtId="4" fontId="152" fillId="78" borderId="42" applyNumberFormat="0" applyProtection="0">
      <alignment horizontal="left" vertical="center" indent="1"/>
    </xf>
    <xf numFmtId="4" fontId="152" fillId="78" borderId="42" applyNumberFormat="0" applyProtection="0">
      <alignment horizontal="left" vertical="center" indent="1"/>
    </xf>
    <xf numFmtId="4" fontId="152" fillId="79" borderId="0" applyNumberFormat="0" applyProtection="0">
      <alignment horizontal="left" vertical="center" indent="1"/>
    </xf>
    <xf numFmtId="4" fontId="152" fillId="79" borderId="0" applyNumberFormat="0" applyProtection="0">
      <alignment horizontal="left" vertical="center" indent="1"/>
    </xf>
    <xf numFmtId="4" fontId="152" fillId="80" borderId="42" applyNumberFormat="0" applyProtection="0">
      <alignment horizontal="right" vertical="center"/>
    </xf>
    <xf numFmtId="4" fontId="152" fillId="80" borderId="42" applyNumberFormat="0" applyProtection="0">
      <alignment horizontal="right" vertical="center"/>
    </xf>
    <xf numFmtId="4" fontId="152" fillId="81" borderId="42" applyNumberFormat="0" applyProtection="0">
      <alignment horizontal="right" vertical="center"/>
    </xf>
    <xf numFmtId="4" fontId="152" fillId="81" borderId="42" applyNumberFormat="0" applyProtection="0">
      <alignment horizontal="right" vertical="center"/>
    </xf>
    <xf numFmtId="4" fontId="152" fillId="82" borderId="42" applyNumberFormat="0" applyProtection="0">
      <alignment horizontal="right" vertical="center"/>
    </xf>
    <xf numFmtId="4" fontId="152" fillId="82" borderId="42" applyNumberFormat="0" applyProtection="0">
      <alignment horizontal="right" vertical="center"/>
    </xf>
    <xf numFmtId="4" fontId="152" fillId="83" borderId="42" applyNumberFormat="0" applyProtection="0">
      <alignment horizontal="right" vertical="center"/>
    </xf>
    <xf numFmtId="4" fontId="152" fillId="83" borderId="42" applyNumberFormat="0" applyProtection="0">
      <alignment horizontal="right" vertical="center"/>
    </xf>
    <xf numFmtId="4" fontId="152" fillId="84" borderId="42" applyNumberFormat="0" applyProtection="0">
      <alignment horizontal="right" vertical="center"/>
    </xf>
    <xf numFmtId="4" fontId="152" fillId="84" borderId="42" applyNumberFormat="0" applyProtection="0">
      <alignment horizontal="right" vertical="center"/>
    </xf>
    <xf numFmtId="4" fontId="152" fillId="85" borderId="42" applyNumberFormat="0" applyProtection="0">
      <alignment horizontal="right" vertical="center"/>
    </xf>
    <xf numFmtId="4" fontId="152" fillId="85" borderId="42" applyNumberFormat="0" applyProtection="0">
      <alignment horizontal="right" vertical="center"/>
    </xf>
    <xf numFmtId="4" fontId="152" fillId="86" borderId="42" applyNumberFormat="0" applyProtection="0">
      <alignment horizontal="right" vertical="center"/>
    </xf>
    <xf numFmtId="4" fontId="152" fillId="86" borderId="42" applyNumberFormat="0" applyProtection="0">
      <alignment horizontal="right" vertical="center"/>
    </xf>
    <xf numFmtId="4" fontId="152" fillId="87" borderId="42" applyNumberFormat="0" applyProtection="0">
      <alignment horizontal="right" vertical="center"/>
    </xf>
    <xf numFmtId="4" fontId="152" fillId="87" borderId="42" applyNumberFormat="0" applyProtection="0">
      <alignment horizontal="right" vertical="center"/>
    </xf>
    <xf numFmtId="4" fontId="152" fillId="88" borderId="42" applyNumberFormat="0" applyProtection="0">
      <alignment horizontal="right" vertical="center"/>
    </xf>
    <xf numFmtId="4" fontId="152" fillId="88" borderId="42" applyNumberFormat="0" applyProtection="0">
      <alignment horizontal="right" vertical="center"/>
    </xf>
    <xf numFmtId="4" fontId="151" fillId="89" borderId="43" applyNumberFormat="0" applyProtection="0">
      <alignment horizontal="left" vertical="center" indent="1"/>
    </xf>
    <xf numFmtId="4" fontId="151" fillId="89" borderId="43" applyNumberFormat="0" applyProtection="0">
      <alignment horizontal="left" vertical="center" indent="1"/>
    </xf>
    <xf numFmtId="4" fontId="151" fillId="90" borderId="0" applyNumberFormat="0" applyProtection="0">
      <alignment horizontal="left" vertical="center" indent="1"/>
    </xf>
    <xf numFmtId="4" fontId="151" fillId="90" borderId="0" applyNumberFormat="0" applyProtection="0">
      <alignment horizontal="left" vertical="center" indent="1"/>
    </xf>
    <xf numFmtId="4" fontId="151" fillId="79" borderId="0" applyNumberFormat="0" applyProtection="0">
      <alignment horizontal="left" vertical="center" indent="1"/>
    </xf>
    <xf numFmtId="4" fontId="151" fillId="79" borderId="0" applyNumberFormat="0" applyProtection="0">
      <alignment horizontal="left" vertical="center" indent="1"/>
    </xf>
    <xf numFmtId="4" fontId="152" fillId="90" borderId="42" applyNumberFormat="0" applyProtection="0">
      <alignment horizontal="right" vertical="center"/>
    </xf>
    <xf numFmtId="4" fontId="152" fillId="90" borderId="42" applyNumberFormat="0" applyProtection="0">
      <alignment horizontal="right" vertical="center"/>
    </xf>
    <xf numFmtId="4" fontId="39" fillId="90" borderId="0" applyNumberFormat="0" applyProtection="0">
      <alignment horizontal="left" vertical="center" indent="1"/>
    </xf>
    <xf numFmtId="4" fontId="39" fillId="90" borderId="0" applyNumberFormat="0" applyProtection="0">
      <alignment horizontal="left" vertical="center" indent="1"/>
    </xf>
    <xf numFmtId="4" fontId="39" fillId="79" borderId="0" applyNumberFormat="0" applyProtection="0">
      <alignment horizontal="left" vertical="center" indent="1"/>
    </xf>
    <xf numFmtId="4" fontId="39" fillId="79" borderId="0" applyNumberFormat="0" applyProtection="0">
      <alignment horizontal="left" vertical="center" indent="1"/>
    </xf>
    <xf numFmtId="4" fontId="152" fillId="91" borderId="42" applyNumberFormat="0" applyProtection="0">
      <alignment vertical="center"/>
    </xf>
    <xf numFmtId="4" fontId="152" fillId="91" borderId="42" applyNumberFormat="0" applyProtection="0">
      <alignment vertical="center"/>
    </xf>
    <xf numFmtId="4" fontId="153" fillId="91" borderId="42" applyNumberFormat="0" applyProtection="0">
      <alignment vertical="center"/>
    </xf>
    <xf numFmtId="4" fontId="153" fillId="91" borderId="42" applyNumberFormat="0" applyProtection="0">
      <alignment vertical="center"/>
    </xf>
    <xf numFmtId="4" fontId="151" fillId="90" borderId="44" applyNumberFormat="0" applyProtection="0">
      <alignment horizontal="left" vertical="center" indent="1"/>
    </xf>
    <xf numFmtId="4" fontId="151" fillId="90" borderId="44" applyNumberFormat="0" applyProtection="0">
      <alignment horizontal="left" vertical="center" indent="1"/>
    </xf>
    <xf numFmtId="4" fontId="152" fillId="91" borderId="42" applyNumberFormat="0" applyProtection="0">
      <alignment horizontal="right" vertical="center"/>
    </xf>
    <xf numFmtId="4" fontId="152" fillId="91" borderId="42" applyNumberFormat="0" applyProtection="0">
      <alignment horizontal="right" vertical="center"/>
    </xf>
    <xf numFmtId="4" fontId="153" fillId="91" borderId="42" applyNumberFormat="0" applyProtection="0">
      <alignment horizontal="right" vertical="center"/>
    </xf>
    <xf numFmtId="4" fontId="153" fillId="91" borderId="42" applyNumberFormat="0" applyProtection="0">
      <alignment horizontal="right" vertical="center"/>
    </xf>
    <xf numFmtId="4" fontId="151" fillId="90" borderId="42" applyNumberFormat="0" applyProtection="0">
      <alignment horizontal="left" vertical="center" indent="1"/>
    </xf>
    <xf numFmtId="4" fontId="151" fillId="90" borderId="42" applyNumberFormat="0" applyProtection="0">
      <alignment horizontal="left" vertical="center" indent="1"/>
    </xf>
    <xf numFmtId="4" fontId="25" fillId="73" borderId="44" applyNumberFormat="0" applyProtection="0">
      <alignment horizontal="left" vertical="center" indent="1"/>
    </xf>
    <xf numFmtId="4" fontId="25" fillId="73" borderId="44" applyNumberFormat="0" applyProtection="0">
      <alignment horizontal="left" vertical="center" indent="1"/>
    </xf>
    <xf numFmtId="4" fontId="154" fillId="91" borderId="42" applyNumberFormat="0" applyProtection="0">
      <alignment horizontal="right" vertical="center"/>
    </xf>
    <xf numFmtId="4" fontId="154" fillId="91" borderId="42" applyNumberFormat="0" applyProtection="0">
      <alignment horizontal="right" vertical="center"/>
    </xf>
    <xf numFmtId="335" fontId="25" fillId="0" borderId="0" applyFont="0" applyFill="0" applyBorder="0" applyAlignment="0" applyProtection="0"/>
    <xf numFmtId="335" fontId="25" fillId="0" borderId="0" applyFont="0" applyFill="0" applyBorder="0" applyAlignment="0" applyProtection="0"/>
    <xf numFmtId="0" fontId="25" fillId="1" borderId="13" applyNumberFormat="0" applyFont="0" applyAlignment="0">
      <alignment horizontal="center"/>
    </xf>
    <xf numFmtId="0" fontId="25" fillId="1" borderId="13" applyNumberFormat="0" applyFont="0" applyAlignment="0">
      <alignment horizontal="center"/>
    </xf>
    <xf numFmtId="3" fontId="23" fillId="0" borderId="0"/>
    <xf numFmtId="0" fontId="25" fillId="0" borderId="0" applyNumberFormat="0" applyFill="0" applyBorder="0" applyAlignment="0">
      <alignment horizontal="center"/>
    </xf>
    <xf numFmtId="0" fontId="25" fillId="0" borderId="0" applyNumberFormat="0" applyFill="0" applyBorder="0" applyAlignment="0">
      <alignment horizontal="center"/>
    </xf>
    <xf numFmtId="0" fontId="8" fillId="0" borderId="0"/>
    <xf numFmtId="166" fontId="25" fillId="0" borderId="0" applyNumberFormat="0" applyBorder="0" applyAlignment="0">
      <alignment horizontal="centerContinuous"/>
    </xf>
    <xf numFmtId="166" fontId="25" fillId="0" borderId="0" applyNumberFormat="0" applyBorder="0" applyAlignment="0">
      <alignment horizontal="centerContinuous"/>
    </xf>
    <xf numFmtId="0" fontId="24" fillId="0" borderId="15">
      <alignment horizontal="center"/>
    </xf>
    <xf numFmtId="0" fontId="42" fillId="0" borderId="0"/>
    <xf numFmtId="0" fontId="31" fillId="0" borderId="0" applyNumberFormat="0" applyFill="0" applyBorder="0" applyAlignment="0" applyProtection="0"/>
    <xf numFmtId="0" fontId="38" fillId="0" borderId="0"/>
    <xf numFmtId="0" fontId="38" fillId="0" borderId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78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217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31" fillId="0" borderId="0"/>
    <xf numFmtId="336" fontId="110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217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31" fillId="0" borderId="0"/>
    <xf numFmtId="336" fontId="110" fillId="0" borderId="0" applyFont="0" applyFill="0" applyBorder="0" applyAlignment="0" applyProtection="0"/>
    <xf numFmtId="164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18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8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219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0" fontId="25" fillId="0" borderId="0"/>
    <xf numFmtId="0" fontId="25" fillId="0" borderId="0"/>
    <xf numFmtId="336" fontId="25" fillId="0" borderId="0" applyFont="0" applyFill="0" applyBorder="0" applyAlignment="0" applyProtection="0"/>
    <xf numFmtId="336" fontId="25" fillId="0" borderId="0" applyFont="0" applyFill="0" applyBorder="0" applyAlignment="0" applyProtection="0"/>
    <xf numFmtId="212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219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186" fontId="23" fillId="0" borderId="0" applyFont="0" applyFill="0" applyBorder="0" applyAlignment="0" applyProtection="0"/>
    <xf numFmtId="0" fontId="31" fillId="0" borderId="0"/>
    <xf numFmtId="224" fontId="37" fillId="0" borderId="0" applyFont="0" applyFill="0" applyBorder="0" applyAlignment="0" applyProtection="0"/>
    <xf numFmtId="336" fontId="110" fillId="0" borderId="0" applyFont="0" applyFill="0" applyBorder="0" applyAlignment="0" applyProtection="0"/>
    <xf numFmtId="186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19" fontId="37" fillId="0" borderId="0" applyFont="0" applyFill="0" applyBorder="0" applyAlignment="0" applyProtection="0"/>
    <xf numFmtId="166" fontId="47" fillId="0" borderId="0" applyFont="0" applyFill="0" applyBorder="0" applyAlignment="0" applyProtection="0"/>
    <xf numFmtId="186" fontId="37" fillId="0" borderId="0" applyFont="0" applyFill="0" applyBorder="0" applyAlignment="0" applyProtection="0"/>
    <xf numFmtId="178" fontId="24" fillId="0" borderId="0" applyFont="0" applyFill="0" applyBorder="0" applyAlignment="0" applyProtection="0"/>
    <xf numFmtId="186" fontId="37" fillId="0" borderId="0" applyFont="0" applyFill="0" applyBorder="0" applyAlignment="0" applyProtection="0"/>
    <xf numFmtId="178" fontId="24" fillId="0" borderId="0" applyFont="0" applyFill="0" applyBorder="0" applyAlignment="0" applyProtection="0"/>
    <xf numFmtId="220" fontId="37" fillId="0" borderId="0" applyFont="0" applyFill="0" applyBorder="0" applyAlignment="0" applyProtection="0"/>
    <xf numFmtId="178" fontId="24" fillId="0" borderId="0" applyFont="0" applyFill="0" applyBorder="0" applyAlignment="0" applyProtection="0"/>
    <xf numFmtId="220" fontId="37" fillId="0" borderId="0" applyFont="0" applyFill="0" applyBorder="0" applyAlignment="0" applyProtection="0"/>
    <xf numFmtId="166" fontId="47" fillId="0" borderId="0" applyFont="0" applyFill="0" applyBorder="0" applyAlignment="0" applyProtection="0"/>
    <xf numFmtId="186" fontId="37" fillId="0" borderId="0" applyFont="0" applyFill="0" applyBorder="0" applyAlignment="0" applyProtection="0"/>
    <xf numFmtId="166" fontId="47" fillId="0" borderId="0" applyFont="0" applyFill="0" applyBorder="0" applyAlignment="0" applyProtection="0"/>
    <xf numFmtId="22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164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213" fontId="41" fillId="0" borderId="0" applyFont="0" applyFill="0" applyBorder="0" applyAlignment="0" applyProtection="0"/>
    <xf numFmtId="178" fontId="37" fillId="0" borderId="0" applyFont="0" applyFill="0" applyBorder="0" applyAlignment="0" applyProtection="0"/>
    <xf numFmtId="215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1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178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13" fontId="41" fillId="0" borderId="0" applyFont="0" applyFill="0" applyBorder="0" applyAlignment="0" applyProtection="0"/>
    <xf numFmtId="164" fontId="37" fillId="0" borderId="0" applyFont="0" applyFill="0" applyBorder="0" applyAlignment="0" applyProtection="0"/>
    <xf numFmtId="215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21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1" fontId="23" fillId="0" borderId="0" applyFont="0" applyFill="0" applyBorder="0" applyAlignment="0" applyProtection="0"/>
    <xf numFmtId="164" fontId="37" fillId="0" borderId="0" applyFont="0" applyFill="0" applyBorder="0" applyAlignment="0" applyProtection="0"/>
    <xf numFmtId="220" fontId="37" fillId="0" borderId="0" applyFont="0" applyFill="0" applyBorder="0" applyAlignment="0" applyProtection="0"/>
    <xf numFmtId="212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217" fontId="37" fillId="0" borderId="0" applyFont="0" applyFill="0" applyBorder="0" applyAlignment="0" applyProtection="0"/>
    <xf numFmtId="0" fontId="31" fillId="0" borderId="0"/>
    <xf numFmtId="336" fontId="110" fillId="0" borderId="0" applyFont="0" applyFill="0" applyBorder="0" applyAlignment="0" applyProtection="0"/>
    <xf numFmtId="164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19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23" fillId="0" borderId="0" applyFont="0" applyFill="0" applyBorder="0" applyAlignment="0" applyProtection="0"/>
    <xf numFmtId="178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2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4" fontId="155" fillId="0" borderId="0"/>
    <xf numFmtId="0" fontId="156" fillId="0" borderId="0"/>
    <xf numFmtId="0" fontId="25" fillId="0" borderId="0"/>
    <xf numFmtId="0" fontId="127" fillId="0" borderId="0"/>
    <xf numFmtId="0" fontId="25" fillId="0" borderId="0"/>
    <xf numFmtId="0" fontId="25" fillId="0" borderId="0"/>
    <xf numFmtId="40" fontId="25" fillId="0" borderId="0" applyBorder="0">
      <alignment horizontal="right"/>
    </xf>
    <xf numFmtId="40" fontId="25" fillId="0" borderId="0" applyBorder="0">
      <alignment horizontal="right"/>
    </xf>
    <xf numFmtId="0" fontId="25" fillId="0" borderId="0"/>
    <xf numFmtId="0" fontId="25" fillId="0" borderId="0"/>
    <xf numFmtId="337" fontId="25" fillId="0" borderId="12">
      <alignment horizontal="right" vertical="center"/>
    </xf>
    <xf numFmtId="337" fontId="110" fillId="0" borderId="12">
      <alignment horizontal="right" vertical="center"/>
    </xf>
    <xf numFmtId="337" fontId="25" fillId="0" borderId="12">
      <alignment horizontal="right" vertical="center"/>
    </xf>
    <xf numFmtId="337" fontId="25" fillId="0" borderId="12">
      <alignment horizontal="right" vertical="center"/>
    </xf>
    <xf numFmtId="337" fontId="110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37" fontId="110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37" fontId="25" fillId="0" borderId="12">
      <alignment horizontal="right" vertical="center"/>
    </xf>
    <xf numFmtId="337" fontId="25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40" fontId="8" fillId="0" borderId="12">
      <alignment horizontal="right" vertical="center"/>
    </xf>
    <xf numFmtId="340" fontId="8" fillId="0" borderId="12">
      <alignment horizontal="right" vertical="center"/>
    </xf>
    <xf numFmtId="341" fontId="64" fillId="0" borderId="12">
      <alignment horizontal="right" vertical="center"/>
    </xf>
    <xf numFmtId="342" fontId="2" fillId="0" borderId="12">
      <alignment horizontal="right" vertical="center"/>
    </xf>
    <xf numFmtId="342" fontId="2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42" fontId="8" fillId="0" borderId="12">
      <alignment horizontal="right" vertical="center"/>
    </xf>
    <xf numFmtId="342" fontId="8" fillId="0" borderId="12">
      <alignment horizontal="right" vertical="center"/>
    </xf>
    <xf numFmtId="342" fontId="2" fillId="0" borderId="12">
      <alignment horizontal="right" vertical="center"/>
    </xf>
    <xf numFmtId="342" fontId="2" fillId="0" borderId="12">
      <alignment horizontal="right" vertical="center"/>
    </xf>
    <xf numFmtId="342" fontId="2" fillId="0" borderId="12">
      <alignment horizontal="right" vertical="center"/>
    </xf>
    <xf numFmtId="342" fontId="2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42" fontId="8" fillId="0" borderId="12">
      <alignment horizontal="right" vertical="center"/>
    </xf>
    <xf numFmtId="342" fontId="8" fillId="0" borderId="12">
      <alignment horizontal="right" vertical="center"/>
    </xf>
    <xf numFmtId="342" fontId="2" fillId="0" borderId="12">
      <alignment horizontal="right" vertical="center"/>
    </xf>
    <xf numFmtId="342" fontId="2" fillId="0" borderId="12">
      <alignment horizontal="right" vertical="center"/>
    </xf>
    <xf numFmtId="342" fontId="2" fillId="0" borderId="12">
      <alignment horizontal="right" vertical="center"/>
    </xf>
    <xf numFmtId="342" fontId="2" fillId="0" borderId="12">
      <alignment horizontal="right" vertical="center"/>
    </xf>
    <xf numFmtId="342" fontId="2" fillId="0" borderId="12">
      <alignment horizontal="right" vertical="center"/>
    </xf>
    <xf numFmtId="342" fontId="2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40" fontId="8" fillId="0" borderId="12">
      <alignment horizontal="right" vertical="center"/>
    </xf>
    <xf numFmtId="340" fontId="8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44" fontId="47" fillId="0" borderId="12">
      <alignment horizontal="right" vertical="center"/>
    </xf>
    <xf numFmtId="344" fontId="47" fillId="0" borderId="12">
      <alignment horizontal="right" vertical="center"/>
    </xf>
    <xf numFmtId="344" fontId="47" fillId="0" borderId="12">
      <alignment horizontal="right" vertical="center"/>
    </xf>
    <xf numFmtId="344" fontId="47" fillId="0" borderId="12">
      <alignment horizontal="right" vertical="center"/>
    </xf>
    <xf numFmtId="340" fontId="8" fillId="0" borderId="12">
      <alignment horizontal="right" vertical="center"/>
    </xf>
    <xf numFmtId="340" fontId="8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4" fontId="47" fillId="0" borderId="12">
      <alignment horizontal="right" vertical="center"/>
    </xf>
    <xf numFmtId="344" fontId="47" fillId="0" borderId="12">
      <alignment horizontal="right" vertical="center"/>
    </xf>
    <xf numFmtId="344" fontId="47" fillId="0" borderId="12">
      <alignment horizontal="right" vertical="center"/>
    </xf>
    <xf numFmtId="344" fontId="47" fillId="0" borderId="12">
      <alignment horizontal="right" vertical="center"/>
    </xf>
    <xf numFmtId="344" fontId="47" fillId="0" borderId="12">
      <alignment horizontal="right" vertical="center"/>
    </xf>
    <xf numFmtId="344" fontId="47" fillId="0" borderId="12">
      <alignment horizontal="right" vertical="center"/>
    </xf>
    <xf numFmtId="344" fontId="47" fillId="0" borderId="12">
      <alignment horizontal="right" vertical="center"/>
    </xf>
    <xf numFmtId="344" fontId="47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8" fillId="0" borderId="12">
      <alignment horizontal="right" vertical="center"/>
    </xf>
    <xf numFmtId="340" fontId="8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45" fontId="25" fillId="22" borderId="45" applyFont="0" applyFill="0" applyBorder="0"/>
    <xf numFmtId="345" fontId="25" fillId="22" borderId="45" applyFont="0" applyFill="0" applyBorder="0"/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42" fontId="2" fillId="0" borderId="12">
      <alignment horizontal="right" vertical="center"/>
    </xf>
    <xf numFmtId="342" fontId="2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45" fontId="25" fillId="22" borderId="45" applyFont="0" applyFill="0" applyBorder="0"/>
    <xf numFmtId="345" fontId="25" fillId="22" borderId="45" applyFont="0" applyFill="0" applyBorder="0"/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8" fillId="0" borderId="12">
      <alignment horizontal="right" vertical="center"/>
    </xf>
    <xf numFmtId="340" fontId="8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8" fillId="0" borderId="12">
      <alignment horizontal="right" vertical="center"/>
    </xf>
    <xf numFmtId="340" fontId="8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40" fontId="8" fillId="0" borderId="12">
      <alignment horizontal="right" vertical="center"/>
    </xf>
    <xf numFmtId="340" fontId="8" fillId="0" borderId="12">
      <alignment horizontal="right" vertical="center"/>
    </xf>
    <xf numFmtId="340" fontId="2" fillId="0" borderId="12">
      <alignment horizontal="right" vertical="center"/>
    </xf>
    <xf numFmtId="340" fontId="2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3" fontId="24" fillId="0" borderId="12">
      <alignment horizontal="right" vertical="center"/>
    </xf>
    <xf numFmtId="342" fontId="8" fillId="0" borderId="12">
      <alignment horizontal="right" vertical="center"/>
    </xf>
    <xf numFmtId="342" fontId="8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25" fillId="0" borderId="12">
      <alignment horizontal="right" vertical="center"/>
    </xf>
    <xf numFmtId="337" fontId="25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47" fontId="24" fillId="0" borderId="12">
      <alignment horizontal="right" vertical="center"/>
    </xf>
    <xf numFmtId="347" fontId="24" fillId="0" borderId="12">
      <alignment horizontal="right" vertical="center"/>
    </xf>
    <xf numFmtId="347" fontId="24" fillId="0" borderId="12">
      <alignment horizontal="right" vertical="center"/>
    </xf>
    <xf numFmtId="347" fontId="24" fillId="0" borderId="12">
      <alignment horizontal="right" vertical="center"/>
    </xf>
    <xf numFmtId="347" fontId="24" fillId="0" borderId="12">
      <alignment horizontal="right" vertical="center"/>
    </xf>
    <xf numFmtId="347" fontId="2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7" fontId="25" fillId="0" borderId="12">
      <alignment horizontal="right" vertical="center"/>
    </xf>
    <xf numFmtId="337" fontId="25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25" fillId="0" borderId="12">
      <alignment horizontal="right" vertical="center"/>
    </xf>
    <xf numFmtId="337" fontId="25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38" fontId="64" fillId="0" borderId="12">
      <alignment horizontal="right" vertical="center"/>
    </xf>
    <xf numFmtId="345" fontId="25" fillId="22" borderId="45" applyFont="0" applyFill="0" applyBorder="0"/>
    <xf numFmtId="345" fontId="25" fillId="22" borderId="45" applyFont="0" applyFill="0" applyBorder="0"/>
    <xf numFmtId="318" fontId="24" fillId="0" borderId="12">
      <alignment horizontal="right" vertical="center"/>
    </xf>
    <xf numFmtId="318" fontId="24" fillId="0" borderId="12">
      <alignment horizontal="right" vertical="center"/>
    </xf>
    <xf numFmtId="318" fontId="24" fillId="0" borderId="12">
      <alignment horizontal="right" vertical="center"/>
    </xf>
    <xf numFmtId="318" fontId="24" fillId="0" borderId="12">
      <alignment horizontal="right" vertical="center"/>
    </xf>
    <xf numFmtId="318" fontId="24" fillId="0" borderId="12">
      <alignment horizontal="right" vertical="center"/>
    </xf>
    <xf numFmtId="318" fontId="24" fillId="0" borderId="12">
      <alignment horizontal="right" vertical="center"/>
    </xf>
    <xf numFmtId="337" fontId="110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14" fontId="157" fillId="0" borderId="12">
      <alignment horizontal="right" vertical="center"/>
    </xf>
    <xf numFmtId="345" fontId="158" fillId="22" borderId="45" applyFont="0" applyFill="0" applyBorder="0"/>
    <xf numFmtId="345" fontId="158" fillId="22" borderId="45" applyFont="0" applyFill="0" applyBorder="0"/>
    <xf numFmtId="337" fontId="25" fillId="0" borderId="12">
      <alignment horizontal="right" vertical="center"/>
    </xf>
    <xf numFmtId="337" fontId="25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6" fontId="2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41" fontId="64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48" fontId="25" fillId="0" borderId="12">
      <alignment horizontal="right" vertical="center"/>
    </xf>
    <xf numFmtId="348" fontId="25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48" fontId="159" fillId="0" borderId="12">
      <alignment horizontal="right" vertical="center"/>
    </xf>
    <xf numFmtId="337" fontId="110" fillId="0" borderId="12">
      <alignment horizontal="right" vertical="center"/>
    </xf>
    <xf numFmtId="337" fontId="110" fillId="0" borderId="12">
      <alignment horizontal="right" vertical="center"/>
    </xf>
    <xf numFmtId="339" fontId="37" fillId="0" borderId="12">
      <alignment horizontal="right" vertical="center"/>
    </xf>
    <xf numFmtId="339" fontId="37" fillId="0" borderId="12">
      <alignment horizontal="right" vertical="center"/>
    </xf>
    <xf numFmtId="49" fontId="39" fillId="0" borderId="0" applyFill="0" applyBorder="0" applyAlignment="0"/>
    <xf numFmtId="49" fontId="39" fillId="0" borderId="0" applyFill="0" applyBorder="0" applyAlignment="0"/>
    <xf numFmtId="0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0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349" fontId="8" fillId="0" borderId="0" applyFill="0" applyBorder="0" applyAlignment="0"/>
    <xf numFmtId="347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347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350" fontId="8" fillId="0" borderId="0" applyFill="0" applyBorder="0" applyAlignment="0"/>
    <xf numFmtId="0" fontId="160" fillId="0" borderId="0" applyFill="0" applyBorder="0" applyProtection="0">
      <alignment horizontal="left" vertical="top"/>
    </xf>
    <xf numFmtId="0" fontId="161" fillId="0" borderId="39">
      <alignment horizontal="center" vertical="center" wrapText="1"/>
    </xf>
    <xf numFmtId="0" fontId="162" fillId="0" borderId="0">
      <alignment horizontal="center"/>
    </xf>
    <xf numFmtId="40" fontId="108" fillId="0" borderId="0"/>
    <xf numFmtId="3" fontId="25" fillId="0" borderId="0" applyNumberFormat="0" applyFill="0" applyBorder="0" applyAlignment="0" applyProtection="0">
      <alignment horizontal="center" wrapText="1"/>
    </xf>
    <xf numFmtId="3" fontId="25" fillId="0" borderId="0" applyNumberFormat="0" applyFill="0" applyBorder="0" applyAlignment="0" applyProtection="0">
      <alignment horizontal="center" wrapText="1"/>
    </xf>
    <xf numFmtId="0" fontId="25" fillId="0" borderId="10" applyBorder="0" applyAlignment="0">
      <alignment horizontal="center" vertical="center"/>
    </xf>
    <xf numFmtId="0" fontId="25" fillId="0" borderId="10" applyBorder="0" applyAlignment="0">
      <alignment horizontal="center" vertical="center"/>
    </xf>
    <xf numFmtId="0" fontId="25" fillId="0" borderId="0" applyNumberFormat="0" applyFill="0" applyBorder="0" applyAlignment="0" applyProtection="0">
      <alignment horizontal="centerContinuous"/>
    </xf>
    <xf numFmtId="0" fontId="25" fillId="0" borderId="0" applyNumberFormat="0" applyFill="0" applyBorder="0" applyAlignment="0" applyProtection="0">
      <alignment horizontal="centerContinuous"/>
    </xf>
    <xf numFmtId="0" fontId="25" fillId="0" borderId="46" applyNumberFormat="0" applyFill="0" applyBorder="0" applyAlignment="0" applyProtection="0">
      <alignment horizontal="center" vertical="center" wrapText="1"/>
    </xf>
    <xf numFmtId="0" fontId="25" fillId="0" borderId="46" applyNumberFormat="0" applyFill="0" applyBorder="0" applyAlignment="0" applyProtection="0">
      <alignment horizontal="center" vertical="center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1" fillId="0" borderId="0" applyAlignment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3" fontId="163" fillId="0" borderId="15" applyNumberFormat="0" applyAlignment="0">
      <alignment horizontal="center" vertical="center"/>
    </xf>
    <xf numFmtId="3" fontId="164" fillId="0" borderId="39" applyNumberFormat="0" applyAlignment="0">
      <alignment horizontal="left" wrapText="1"/>
    </xf>
    <xf numFmtId="3" fontId="163" fillId="0" borderId="15" applyNumberFormat="0" applyAlignment="0">
      <alignment horizontal="center" vertical="center"/>
    </xf>
    <xf numFmtId="0" fontId="25" fillId="0" borderId="47" applyNumberFormat="0" applyBorder="0" applyAlignment="0">
      <alignment vertical="center"/>
    </xf>
    <xf numFmtId="0" fontId="25" fillId="0" borderId="47" applyNumberFormat="0" applyBorder="0" applyAlignment="0">
      <alignment vertical="center"/>
    </xf>
    <xf numFmtId="0" fontId="8" fillId="0" borderId="21" applyNumberFormat="0" applyFont="0" applyFill="0" applyAlignment="0" applyProtection="0"/>
    <xf numFmtId="0" fontId="8" fillId="0" borderId="21" applyNumberFormat="0" applyFont="0" applyFill="0" applyAlignment="0" applyProtection="0"/>
    <xf numFmtId="0" fontId="144" fillId="0" borderId="8" applyAlignment="0"/>
    <xf numFmtId="0" fontId="8" fillId="0" borderId="21" applyNumberFormat="0" applyFont="0" applyFill="0" applyAlignment="0" applyProtection="0"/>
    <xf numFmtId="0" fontId="8" fillId="0" borderId="21" applyNumberFormat="0" applyFont="0" applyFill="0" applyAlignment="0" applyProtection="0"/>
    <xf numFmtId="0" fontId="165" fillId="0" borderId="48">
      <alignment horizontal="center"/>
    </xf>
    <xf numFmtId="178" fontId="8" fillId="0" borderId="0" applyFont="0" applyFill="0" applyBorder="0" applyAlignment="0" applyProtection="0"/>
    <xf numFmtId="351" fontId="8" fillId="0" borderId="0" applyFont="0" applyFill="0" applyBorder="0" applyAlignment="0" applyProtection="0"/>
    <xf numFmtId="211" fontId="25" fillId="0" borderId="12">
      <alignment horizontal="center"/>
    </xf>
    <xf numFmtId="211" fontId="110" fillId="0" borderId="12">
      <alignment horizontal="center"/>
    </xf>
    <xf numFmtId="211" fontId="25" fillId="0" borderId="12">
      <alignment horizontal="center"/>
    </xf>
    <xf numFmtId="211" fontId="25" fillId="0" borderId="12">
      <alignment horizontal="center"/>
    </xf>
    <xf numFmtId="0" fontId="166" fillId="0" borderId="49" applyProtection="0"/>
    <xf numFmtId="0" fontId="110" fillId="0" borderId="0" applyProtection="0"/>
    <xf numFmtId="0" fontId="8" fillId="0" borderId="0" applyProtection="0"/>
    <xf numFmtId="0" fontId="77" fillId="0" borderId="0" applyProtection="0"/>
    <xf numFmtId="0" fontId="166" fillId="0" borderId="49" applyProtection="0"/>
    <xf numFmtId="0" fontId="110" fillId="0" borderId="0" applyProtection="0"/>
    <xf numFmtId="0" fontId="8" fillId="0" borderId="0" applyProtection="0"/>
    <xf numFmtId="0" fontId="77" fillId="0" borderId="0" applyProtection="0"/>
    <xf numFmtId="352" fontId="167" fillId="0" borderId="0" applyNumberFormat="0" applyFont="0" applyFill="0" applyBorder="0" applyAlignment="0">
      <alignment horizontal="centerContinuous"/>
    </xf>
    <xf numFmtId="0" fontId="30" fillId="0" borderId="0">
      <alignment vertical="center" wrapText="1"/>
      <protection locked="0"/>
    </xf>
    <xf numFmtId="0" fontId="166" fillId="0" borderId="50"/>
    <xf numFmtId="0" fontId="25" fillId="0" borderId="50"/>
    <xf numFmtId="0" fontId="25" fillId="0" borderId="50"/>
    <xf numFmtId="0" fontId="1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5" fillId="0" borderId="39" applyNumberFormat="0" applyBorder="0" applyAlignment="0"/>
    <xf numFmtId="0" fontId="25" fillId="0" borderId="39" applyNumberFormat="0" applyBorder="0" applyAlignment="0"/>
    <xf numFmtId="0" fontId="25" fillId="0" borderId="37" applyNumberFormat="0" applyBorder="0" applyAlignment="0">
      <alignment horizontal="center"/>
    </xf>
    <xf numFmtId="0" fontId="25" fillId="0" borderId="37" applyNumberFormat="0" applyBorder="0" applyAlignment="0">
      <alignment horizontal="center"/>
    </xf>
    <xf numFmtId="3" fontId="25" fillId="0" borderId="30" applyNumberFormat="0" applyBorder="0" applyAlignment="0"/>
    <xf numFmtId="3" fontId="25" fillId="0" borderId="30" applyNumberFormat="0" applyBorder="0" applyAlignment="0"/>
    <xf numFmtId="0" fontId="168" fillId="0" borderId="51" applyNumberFormat="0" applyAlignment="0">
      <alignment horizontal="center"/>
    </xf>
    <xf numFmtId="303" fontId="118" fillId="0" borderId="0" applyFont="0" applyFill="0" applyBorder="0" applyAlignment="0" applyProtection="0"/>
    <xf numFmtId="353" fontId="168" fillId="0" borderId="0" applyFont="0" applyFill="0" applyBorder="0" applyAlignment="0" applyProtection="0"/>
    <xf numFmtId="354" fontId="47" fillId="0" borderId="0" applyFont="0" applyFill="0" applyBorder="0" applyAlignment="0" applyProtection="0"/>
    <xf numFmtId="0" fontId="36" fillId="0" borderId="52">
      <alignment horizontal="center"/>
    </xf>
    <xf numFmtId="0" fontId="36" fillId="0" borderId="52">
      <alignment horizontal="center"/>
    </xf>
    <xf numFmtId="347" fontId="25" fillId="0" borderId="0"/>
    <xf numFmtId="347" fontId="110" fillId="0" borderId="0"/>
    <xf numFmtId="347" fontId="25" fillId="0" borderId="0"/>
    <xf numFmtId="347" fontId="25" fillId="0" borderId="0"/>
    <xf numFmtId="355" fontId="25" fillId="0" borderId="11"/>
    <xf numFmtId="355" fontId="110" fillId="0" borderId="11"/>
    <xf numFmtId="355" fontId="25" fillId="0" borderId="11"/>
    <xf numFmtId="355" fontId="25" fillId="0" borderId="11"/>
    <xf numFmtId="0" fontId="130" fillId="0" borderId="0"/>
    <xf numFmtId="0" fontId="130" fillId="0" borderId="0" applyProtection="0"/>
    <xf numFmtId="0" fontId="169" fillId="0" borderId="0"/>
    <xf numFmtId="0" fontId="130" fillId="0" borderId="0"/>
    <xf numFmtId="0" fontId="169" fillId="0" borderId="0"/>
    <xf numFmtId="3" fontId="25" fillId="0" borderId="0" applyNumberFormat="0" applyBorder="0" applyAlignment="0" applyProtection="0">
      <alignment horizontal="centerContinuous"/>
      <protection locked="0"/>
    </xf>
    <xf numFmtId="3" fontId="25" fillId="0" borderId="0" applyNumberFormat="0" applyBorder="0" applyAlignment="0" applyProtection="0">
      <alignment horizontal="centerContinuous"/>
      <protection locked="0"/>
    </xf>
    <xf numFmtId="3" fontId="25" fillId="0" borderId="0">
      <protection locked="0"/>
    </xf>
    <xf numFmtId="3" fontId="25" fillId="0" borderId="0">
      <protection locked="0"/>
    </xf>
    <xf numFmtId="3" fontId="170" fillId="0" borderId="0">
      <protection locked="0"/>
    </xf>
    <xf numFmtId="0" fontId="130" fillId="0" borderId="0"/>
    <xf numFmtId="0" fontId="130" fillId="0" borderId="0" applyProtection="0"/>
    <xf numFmtId="0" fontId="169" fillId="0" borderId="0"/>
    <xf numFmtId="0" fontId="130" fillId="0" borderId="0"/>
    <xf numFmtId="0" fontId="169" fillId="0" borderId="0"/>
    <xf numFmtId="0" fontId="171" fillId="0" borderId="53" applyFill="0" applyBorder="0" applyAlignment="0">
      <alignment horizontal="center"/>
    </xf>
    <xf numFmtId="5" fontId="25" fillId="92" borderId="10">
      <alignment vertical="top"/>
    </xf>
    <xf numFmtId="5" fontId="25" fillId="92" borderId="10">
      <alignment vertical="top"/>
    </xf>
    <xf numFmtId="312" fontId="172" fillId="92" borderId="10">
      <alignment vertical="top"/>
    </xf>
    <xf numFmtId="5" fontId="25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312" fontId="173" fillId="0" borderId="15">
      <alignment horizontal="left" vertical="top"/>
    </xf>
    <xf numFmtId="5" fontId="25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303" fontId="31" fillId="0" borderId="15">
      <alignment horizontal="left" vertical="top"/>
    </xf>
    <xf numFmtId="0" fontId="25" fillId="0" borderId="15">
      <alignment horizontal="left" vertical="center"/>
    </xf>
    <xf numFmtId="0" fontId="25" fillId="0" borderId="15">
      <alignment horizontal="left" vertical="center"/>
    </xf>
    <xf numFmtId="0" fontId="25" fillId="93" borderId="11">
      <alignment horizontal="left" vertical="center"/>
    </xf>
    <xf numFmtId="0" fontId="25" fillId="93" borderId="11">
      <alignment horizontal="left" vertical="center"/>
    </xf>
    <xf numFmtId="6" fontId="25" fillId="94" borderId="10"/>
    <xf numFmtId="6" fontId="25" fillId="94" borderId="10"/>
    <xf numFmtId="356" fontId="174" fillId="94" borderId="10"/>
    <xf numFmtId="5" fontId="25" fillId="0" borderId="10">
      <alignment horizontal="left" vertical="top"/>
    </xf>
    <xf numFmtId="5" fontId="25" fillId="0" borderId="10">
      <alignment horizontal="left" vertical="top"/>
    </xf>
    <xf numFmtId="312" fontId="175" fillId="0" borderId="10">
      <alignment horizontal="left" vertical="top"/>
    </xf>
    <xf numFmtId="0" fontId="25" fillId="95" borderId="0">
      <alignment horizontal="left" vertical="center"/>
    </xf>
    <xf numFmtId="0" fontId="25" fillId="95" borderId="0">
      <alignment horizontal="left"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57" fontId="8" fillId="0" borderId="0" applyFont="0" applyFill="0" applyBorder="0" applyAlignment="0" applyProtection="0"/>
    <xf numFmtId="358" fontId="8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5" fillId="0" borderId="0" applyAlignment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6" fillId="0" borderId="0" applyNumberFormat="0" applyFont="0" applyFill="0" applyBorder="0" applyProtection="0">
      <alignment horizontal="center" vertical="center" wrapText="1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77" fillId="0" borderId="54" applyNumberFormat="0" applyFont="0" applyAlignment="0">
      <alignment horizontal="center"/>
    </xf>
    <xf numFmtId="0" fontId="25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4" fillId="0" borderId="55" applyFont="0" applyBorder="0" applyAlignment="0">
      <alignment horizontal="center"/>
    </xf>
    <xf numFmtId="0" fontId="64" fillId="0" borderId="55" applyFont="0" applyBorder="0" applyAlignment="0">
      <alignment horizontal="center"/>
    </xf>
    <xf numFmtId="178" fontId="24" fillId="0" borderId="0" applyFont="0" applyFill="0" applyBorder="0" applyAlignment="0" applyProtection="0"/>
    <xf numFmtId="42" fontId="179" fillId="0" borderId="0" applyFont="0" applyFill="0" applyBorder="0" applyAlignment="0" applyProtection="0"/>
    <xf numFmtId="44" fontId="179" fillId="0" borderId="0" applyFont="0" applyFill="0" applyBorder="0" applyAlignment="0" applyProtection="0"/>
    <xf numFmtId="0" fontId="179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59" fillId="0" borderId="0">
      <alignment vertical="center"/>
    </xf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180" fillId="0" borderId="0" applyBorder="0" applyAlignment="0" applyProtection="0"/>
    <xf numFmtId="0" fontId="25" fillId="0" borderId="0"/>
    <xf numFmtId="0" fontId="25" fillId="0" borderId="20"/>
    <xf numFmtId="0" fontId="181" fillId="0" borderId="20"/>
    <xf numFmtId="0" fontId="25" fillId="0" borderId="20"/>
    <xf numFmtId="0" fontId="25" fillId="0" borderId="20"/>
    <xf numFmtId="199" fontId="2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0" fontId="182" fillId="0" borderId="0"/>
    <xf numFmtId="0" fontId="25" fillId="0" borderId="0"/>
    <xf numFmtId="0" fontId="183" fillId="0" borderId="0"/>
    <xf numFmtId="0" fontId="45" fillId="0" borderId="0"/>
    <xf numFmtId="238" fontId="25" fillId="0" borderId="0" applyFont="0" applyFill="0" applyBorder="0" applyAlignment="0" applyProtection="0"/>
    <xf numFmtId="178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0" fontId="25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/>
    <xf numFmtId="169" fontId="43" fillId="0" borderId="0" applyFont="0" applyFill="0" applyBorder="0" applyAlignment="0" applyProtection="0"/>
    <xf numFmtId="359" fontId="25" fillId="0" borderId="0" applyFont="0" applyFill="0" applyBorder="0" applyAlignment="0" applyProtection="0"/>
    <xf numFmtId="248" fontId="43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52">
    <xf numFmtId="0" fontId="0" fillId="0" borderId="0" xfId="0"/>
    <xf numFmtId="0" fontId="6" fillId="0" borderId="9" xfId="2" applyFont="1" applyBorder="1" applyAlignment="1">
      <alignment horizontal="right" vertical="center" wrapText="1"/>
    </xf>
    <xf numFmtId="166" fontId="7" fillId="0" borderId="11" xfId="1" applyNumberFormat="1" applyFont="1" applyFill="1" applyBorder="1" applyAlignment="1">
      <alignment horizontal="center" vertical="center" wrapText="1"/>
    </xf>
    <xf numFmtId="41" fontId="4" fillId="0" borderId="11" xfId="1" applyNumberFormat="1" applyFont="1" applyFill="1" applyBorder="1" applyAlignment="1">
      <alignment vertical="center"/>
    </xf>
    <xf numFmtId="41" fontId="7" fillId="0" borderId="11" xfId="2" applyNumberFormat="1" applyFont="1" applyBorder="1" applyAlignment="1">
      <alignment vertical="center"/>
    </xf>
    <xf numFmtId="41" fontId="7" fillId="0" borderId="11" xfId="1" applyNumberFormat="1" applyFont="1" applyFill="1" applyBorder="1" applyAlignment="1">
      <alignment vertical="center"/>
    </xf>
    <xf numFmtId="41" fontId="4" fillId="0" borderId="11" xfId="7" applyNumberFormat="1" applyFont="1" applyBorder="1" applyAlignment="1">
      <alignment vertical="center"/>
    </xf>
    <xf numFmtId="41" fontId="11" fillId="0" borderId="11" xfId="1" applyNumberFormat="1" applyFont="1" applyFill="1" applyBorder="1" applyAlignment="1">
      <alignment vertical="center"/>
    </xf>
    <xf numFmtId="0" fontId="4" fillId="0" borderId="11" xfId="2" applyFont="1" applyBorder="1" applyAlignment="1">
      <alignment horizontal="center" vertical="center" wrapText="1"/>
    </xf>
    <xf numFmtId="49" fontId="4" fillId="0" borderId="11" xfId="7" applyNumberFormat="1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14" fillId="0" borderId="11" xfId="2" applyFont="1" applyBorder="1" applyAlignment="1">
      <alignment vertical="center" wrapText="1"/>
    </xf>
    <xf numFmtId="3" fontId="11" fillId="0" borderId="11" xfId="3" applyNumberFormat="1" applyFont="1" applyBorder="1" applyAlignment="1">
      <alignment horizontal="center" vertical="center" wrapText="1"/>
    </xf>
    <xf numFmtId="0" fontId="11" fillId="0" borderId="11" xfId="7" applyFont="1" applyBorder="1" applyAlignment="1">
      <alignment horizontal="center" vertical="center" wrapText="1"/>
    </xf>
    <xf numFmtId="41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11" xfId="2" applyFont="1" applyBorder="1" applyAlignment="1">
      <alignment horizontal="center" vertical="center" wrapText="1"/>
    </xf>
    <xf numFmtId="41" fontId="4" fillId="0" borderId="0" xfId="2" applyNumberFormat="1" applyFont="1" applyAlignment="1">
      <alignment vertical="center" wrapText="1"/>
    </xf>
    <xf numFmtId="41" fontId="4" fillId="0" borderId="0" xfId="0" applyNumberFormat="1" applyFont="1" applyAlignment="1">
      <alignment vertical="center" wrapText="1"/>
    </xf>
    <xf numFmtId="41" fontId="4" fillId="0" borderId="11" xfId="1" applyNumberFormat="1" applyFont="1" applyFill="1" applyBorder="1" applyAlignment="1">
      <alignment horizontal="right" vertical="center"/>
    </xf>
    <xf numFmtId="0" fontId="9" fillId="0" borderId="11" xfId="2" applyFont="1" applyBorder="1" applyAlignment="1">
      <alignment horizontal="center" vertical="center" wrapText="1"/>
    </xf>
    <xf numFmtId="1" fontId="9" fillId="0" borderId="11" xfId="3" applyNumberFormat="1" applyFont="1" applyBorder="1" applyAlignment="1">
      <alignment horizontal="center" vertical="center" wrapText="1"/>
    </xf>
    <xf numFmtId="41" fontId="9" fillId="0" borderId="11" xfId="2" applyNumberFormat="1" applyFont="1" applyBorder="1" applyAlignment="1">
      <alignment vertical="center"/>
    </xf>
    <xf numFmtId="41" fontId="9" fillId="0" borderId="0" xfId="2" applyNumberFormat="1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0" xfId="2" applyFont="1" applyAlignment="1">
      <alignment vertical="center" wrapText="1"/>
    </xf>
    <xf numFmtId="1" fontId="7" fillId="0" borderId="11" xfId="3" applyNumberFormat="1" applyFont="1" applyBorder="1" applyAlignment="1">
      <alignment horizontal="left" vertical="center" wrapText="1"/>
    </xf>
    <xf numFmtId="41" fontId="7" fillId="0" borderId="11" xfId="1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1" fontId="7" fillId="0" borderId="11" xfId="1" applyNumberFormat="1" applyFont="1" applyFill="1" applyBorder="1" applyAlignment="1">
      <alignment horizontal="left" vertical="center"/>
    </xf>
    <xf numFmtId="0" fontId="14" fillId="0" borderId="11" xfId="2" applyFont="1" applyBorder="1" applyAlignment="1">
      <alignment horizontal="center" vertical="center" wrapText="1"/>
    </xf>
    <xf numFmtId="41" fontId="14" fillId="0" borderId="11" xfId="2" applyNumberFormat="1" applyFont="1" applyBorder="1" applyAlignment="1">
      <alignment vertical="center"/>
    </xf>
    <xf numFmtId="0" fontId="14" fillId="0" borderId="11" xfId="2" applyFont="1" applyBorder="1" applyAlignment="1">
      <alignment horizontal="left" vertical="center" wrapText="1"/>
    </xf>
    <xf numFmtId="0" fontId="15" fillId="0" borderId="0" xfId="2" applyFont="1" applyAlignment="1">
      <alignment vertical="center" wrapText="1"/>
    </xf>
    <xf numFmtId="167" fontId="11" fillId="0" borderId="11" xfId="24" applyNumberFormat="1" applyFont="1" applyFill="1" applyBorder="1" applyAlignment="1" applyProtection="1">
      <alignment vertical="center"/>
    </xf>
    <xf numFmtId="0" fontId="4" fillId="0" borderId="11" xfId="0" applyFont="1" applyBorder="1" applyAlignment="1">
      <alignment horizontal="center" vertical="center" wrapText="1"/>
    </xf>
    <xf numFmtId="41" fontId="14" fillId="0" borderId="11" xfId="1" applyNumberFormat="1" applyFont="1" applyFill="1" applyBorder="1" applyAlignment="1">
      <alignment vertical="center"/>
    </xf>
    <xf numFmtId="41" fontId="9" fillId="0" borderId="11" xfId="1" applyNumberFormat="1" applyFont="1" applyFill="1" applyBorder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2" fillId="0" borderId="11" xfId="2" applyFont="1" applyBorder="1" applyAlignment="1">
      <alignment vertical="center" wrapText="1"/>
    </xf>
    <xf numFmtId="3" fontId="4" fillId="0" borderId="11" xfId="3" applyNumberFormat="1" applyFont="1" applyBorder="1" applyAlignment="1">
      <alignment horizontal="center" vertical="center" wrapText="1"/>
    </xf>
    <xf numFmtId="0" fontId="11" fillId="0" borderId="11" xfId="9" applyFont="1" applyBorder="1" applyAlignment="1">
      <alignment horizontal="center" vertical="center" wrapText="1"/>
    </xf>
    <xf numFmtId="41" fontId="11" fillId="0" borderId="11" xfId="2" applyNumberFormat="1" applyFont="1" applyBorder="1" applyAlignment="1">
      <alignment vertical="center"/>
    </xf>
    <xf numFmtId="41" fontId="11" fillId="0" borderId="11" xfId="7" applyNumberFormat="1" applyFont="1" applyBorder="1" applyAlignment="1">
      <alignment vertical="center"/>
    </xf>
    <xf numFmtId="41" fontId="4" fillId="0" borderId="11" xfId="2" applyNumberFormat="1" applyFont="1" applyBorder="1" applyAlignment="1">
      <alignment vertical="center"/>
    </xf>
    <xf numFmtId="0" fontId="4" fillId="0" borderId="11" xfId="7" applyFont="1" applyBorder="1" applyAlignment="1">
      <alignment horizontal="center" vertical="center" wrapText="1"/>
    </xf>
    <xf numFmtId="49" fontId="11" fillId="0" borderId="11" xfId="21" applyNumberFormat="1" applyFont="1" applyBorder="1" applyAlignment="1">
      <alignment horizontal="center" vertical="center" wrapText="1"/>
    </xf>
    <xf numFmtId="0" fontId="11" fillId="0" borderId="11" xfId="28" applyFont="1" applyBorder="1" applyAlignment="1">
      <alignment horizontal="center" vertical="center" wrapText="1"/>
    </xf>
    <xf numFmtId="166" fontId="7" fillId="0" borderId="13" xfId="1" applyNumberFormat="1" applyFont="1" applyFill="1" applyBorder="1" applyAlignment="1">
      <alignment vertical="center" wrapText="1"/>
    </xf>
    <xf numFmtId="166" fontId="7" fillId="0" borderId="14" xfId="1" applyNumberFormat="1" applyFont="1" applyFill="1" applyBorder="1" applyAlignment="1">
      <alignment vertical="center" wrapText="1"/>
    </xf>
    <xf numFmtId="3" fontId="7" fillId="0" borderId="11" xfId="2" applyNumberFormat="1" applyFont="1" applyBorder="1" applyAlignment="1">
      <alignment vertical="center"/>
    </xf>
    <xf numFmtId="3" fontId="14" fillId="0" borderId="11" xfId="2" applyNumberFormat="1" applyFont="1" applyBorder="1" applyAlignment="1">
      <alignment vertical="center"/>
    </xf>
    <xf numFmtId="3" fontId="4" fillId="0" borderId="11" xfId="1" applyNumberFormat="1" applyFont="1" applyFill="1" applyBorder="1" applyAlignment="1">
      <alignment vertical="center"/>
    </xf>
    <xf numFmtId="41" fontId="11" fillId="0" borderId="11" xfId="0" applyNumberFormat="1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1" fontId="11" fillId="0" borderId="11" xfId="3" applyNumberFormat="1" applyFont="1" applyBorder="1" applyAlignment="1">
      <alignment horizontal="center" vertical="center" wrapText="1"/>
    </xf>
    <xf numFmtId="0" fontId="4" fillId="0" borderId="11" xfId="9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1" xfId="32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4" fillId="0" borderId="11" xfId="7" applyNumberFormat="1" applyFont="1" applyBorder="1" applyAlignment="1">
      <alignment horizontal="left" vertical="center" wrapText="1"/>
    </xf>
    <xf numFmtId="3" fontId="7" fillId="0" borderId="11" xfId="1" applyNumberFormat="1" applyFont="1" applyFill="1" applyBorder="1" applyAlignment="1">
      <alignment vertical="center"/>
    </xf>
    <xf numFmtId="3" fontId="14" fillId="0" borderId="11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11" xfId="7" applyNumberFormat="1" applyFont="1" applyBorder="1" applyAlignment="1">
      <alignment vertical="center"/>
    </xf>
    <xf numFmtId="0" fontId="4" fillId="0" borderId="0" xfId="2" applyFont="1" applyAlignment="1">
      <alignment horizontal="left" vertical="center" wrapText="1"/>
    </xf>
    <xf numFmtId="166" fontId="7" fillId="0" borderId="11" xfId="1" applyNumberFormat="1" applyFont="1" applyFill="1" applyBorder="1" applyAlignment="1">
      <alignment vertical="center" wrapText="1"/>
    </xf>
    <xf numFmtId="0" fontId="184" fillId="0" borderId="11" xfId="2" applyFont="1" applyBorder="1" applyAlignment="1">
      <alignment horizontal="center" vertical="center" wrapText="1"/>
    </xf>
    <xf numFmtId="1" fontId="184" fillId="0" borderId="11" xfId="3" applyNumberFormat="1" applyFont="1" applyBorder="1" applyAlignment="1">
      <alignment horizontal="center" vertical="center" wrapText="1"/>
    </xf>
    <xf numFmtId="41" fontId="184" fillId="0" borderId="11" xfId="2" applyNumberFormat="1" applyFont="1" applyBorder="1" applyAlignment="1">
      <alignment vertical="center"/>
    </xf>
    <xf numFmtId="41" fontId="184" fillId="0" borderId="11" xfId="1" applyNumberFormat="1" applyFont="1" applyFill="1" applyBorder="1" applyAlignment="1">
      <alignment horizontal="right" vertical="center"/>
    </xf>
    <xf numFmtId="41" fontId="184" fillId="0" borderId="0" xfId="2" applyNumberFormat="1" applyFont="1" applyAlignment="1">
      <alignment vertical="center" wrapText="1"/>
    </xf>
    <xf numFmtId="0" fontId="184" fillId="0" borderId="0" xfId="0" applyFont="1" applyAlignment="1">
      <alignment horizontal="center" vertical="center" wrapText="1"/>
    </xf>
    <xf numFmtId="0" fontId="184" fillId="0" borderId="0" xfId="0" applyFont="1" applyAlignment="1">
      <alignment vertical="center" wrapText="1"/>
    </xf>
    <xf numFmtId="0" fontId="184" fillId="0" borderId="0" xfId="2" applyFont="1" applyAlignment="1">
      <alignment vertical="center" wrapText="1"/>
    </xf>
    <xf numFmtId="3" fontId="11" fillId="0" borderId="11" xfId="22" applyNumberFormat="1" applyFont="1" applyBorder="1" applyAlignment="1">
      <alignment horizontal="center" vertical="center" wrapText="1"/>
    </xf>
    <xf numFmtId="0" fontId="185" fillId="0" borderId="11" xfId="2" applyFont="1" applyBorder="1" applyAlignment="1">
      <alignment horizontal="center" vertical="center" wrapText="1"/>
    </xf>
    <xf numFmtId="1" fontId="185" fillId="0" borderId="11" xfId="3" applyNumberFormat="1" applyFont="1" applyBorder="1" applyAlignment="1">
      <alignment horizontal="left" vertical="center" wrapText="1"/>
    </xf>
    <xf numFmtId="41" fontId="185" fillId="0" borderId="0" xfId="2" applyNumberFormat="1" applyFont="1" applyAlignment="1">
      <alignment vertical="center" wrapText="1"/>
    </xf>
    <xf numFmtId="0" fontId="185" fillId="0" borderId="0" xfId="0" applyFont="1" applyAlignment="1">
      <alignment horizontal="center" vertical="center" wrapText="1"/>
    </xf>
    <xf numFmtId="0" fontId="185" fillId="0" borderId="0" xfId="0" applyFont="1" applyAlignment="1">
      <alignment vertical="center" wrapText="1"/>
    </xf>
    <xf numFmtId="0" fontId="185" fillId="0" borderId="0" xfId="2" applyFont="1" applyAlignment="1">
      <alignment vertical="center" wrapText="1"/>
    </xf>
    <xf numFmtId="0" fontId="10" fillId="0" borderId="11" xfId="2" applyFont="1" applyBorder="1" applyAlignment="1">
      <alignment horizontal="center" vertical="center" wrapText="1"/>
    </xf>
    <xf numFmtId="41" fontId="10" fillId="0" borderId="11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41" fontId="10" fillId="0" borderId="11" xfId="1" applyNumberFormat="1" applyFont="1" applyFill="1" applyBorder="1" applyAlignment="1">
      <alignment horizontal="right" vertical="center"/>
    </xf>
    <xf numFmtId="0" fontId="186" fillId="0" borderId="11" xfId="2" applyFont="1" applyBorder="1" applyAlignment="1">
      <alignment vertical="center" wrapText="1"/>
    </xf>
    <xf numFmtId="0" fontId="186" fillId="0" borderId="11" xfId="2" applyFont="1" applyBorder="1" applyAlignment="1">
      <alignment horizontal="center" vertical="center" wrapText="1"/>
    </xf>
    <xf numFmtId="41" fontId="186" fillId="0" borderId="11" xfId="2" applyNumberFormat="1" applyFont="1" applyBorder="1" applyAlignment="1">
      <alignment vertical="center"/>
    </xf>
    <xf numFmtId="3" fontId="186" fillId="0" borderId="11" xfId="2" applyNumberFormat="1" applyFont="1" applyBorder="1" applyAlignment="1">
      <alignment vertical="center"/>
    </xf>
    <xf numFmtId="0" fontId="186" fillId="0" borderId="11" xfId="2" applyFont="1" applyBorder="1" applyAlignment="1">
      <alignment horizontal="left" vertical="center" wrapText="1"/>
    </xf>
    <xf numFmtId="0" fontId="11" fillId="0" borderId="11" xfId="2" applyFont="1" applyBorder="1" applyAlignment="1">
      <alignment horizontal="center" vertical="center" wrapText="1"/>
    </xf>
    <xf numFmtId="49" fontId="11" fillId="0" borderId="11" xfId="7" applyNumberFormat="1" applyFont="1" applyBorder="1" applyAlignment="1">
      <alignment horizontal="left" vertical="center" wrapText="1"/>
    </xf>
    <xf numFmtId="166" fontId="11" fillId="0" borderId="11" xfId="1" applyNumberFormat="1" applyFont="1" applyFill="1" applyBorder="1" applyAlignment="1">
      <alignment vertical="center"/>
    </xf>
    <xf numFmtId="168" fontId="12" fillId="0" borderId="11" xfId="2" applyNumberFormat="1" applyFont="1" applyBorder="1" applyAlignment="1">
      <alignment vertical="center"/>
    </xf>
    <xf numFmtId="49" fontId="11" fillId="0" borderId="11" xfId="7" applyNumberFormat="1" applyFont="1" applyBorder="1" applyAlignment="1">
      <alignment vertical="center" wrapText="1"/>
    </xf>
    <xf numFmtId="41" fontId="10" fillId="0" borderId="11" xfId="1" applyNumberFormat="1" applyFont="1" applyFill="1" applyBorder="1" applyAlignment="1">
      <alignment horizontal="left" vertical="center" wrapText="1"/>
    </xf>
    <xf numFmtId="41" fontId="7" fillId="0" borderId="0" xfId="2" applyNumberFormat="1" applyFont="1" applyAlignment="1">
      <alignment vertical="center" wrapText="1"/>
    </xf>
    <xf numFmtId="0" fontId="7" fillId="0" borderId="11" xfId="5" applyFont="1" applyBorder="1" applyAlignment="1">
      <alignment horizontal="center" vertical="center" wrapText="1"/>
    </xf>
    <xf numFmtId="3" fontId="7" fillId="0" borderId="11" xfId="3" applyNumberFormat="1" applyFont="1" applyBorder="1" applyAlignment="1">
      <alignment horizontal="left" vertical="center" wrapText="1"/>
    </xf>
    <xf numFmtId="166" fontId="9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" fontId="7" fillId="0" borderId="11" xfId="3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" fontId="14" fillId="0" borderId="11" xfId="3" applyNumberFormat="1" applyFont="1" applyBorder="1" applyAlignment="1">
      <alignment vertical="center" wrapText="1"/>
    </xf>
    <xf numFmtId="3" fontId="14" fillId="0" borderId="11" xfId="3" applyNumberFormat="1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1" fontId="7" fillId="0" borderId="0" xfId="0" applyNumberFormat="1" applyFont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41" fontId="13" fillId="0" borderId="11" xfId="0" applyNumberFormat="1" applyFont="1" applyBorder="1" applyAlignment="1">
      <alignment vertical="center"/>
    </xf>
    <xf numFmtId="0" fontId="13" fillId="0" borderId="17" xfId="0" applyFont="1" applyBorder="1" applyAlignment="1">
      <alignment horizontal="left" vertical="center" wrapText="1"/>
    </xf>
    <xf numFmtId="41" fontId="13" fillId="0" borderId="17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41" fontId="18" fillId="0" borderId="11" xfId="1" applyNumberFormat="1" applyFont="1" applyFill="1" applyBorder="1" applyAlignment="1">
      <alignment horizontal="right" vertical="center"/>
    </xf>
    <xf numFmtId="41" fontId="18" fillId="0" borderId="0" xfId="0" applyNumberFormat="1" applyFont="1" applyAlignment="1">
      <alignment vertical="center" wrapText="1"/>
    </xf>
    <xf numFmtId="0" fontId="11" fillId="0" borderId="11" xfId="32" applyFont="1" applyBorder="1" applyAlignment="1">
      <alignment horizontal="center" vertical="center" wrapText="1"/>
    </xf>
    <xf numFmtId="49" fontId="4" fillId="0" borderId="11" xfId="7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66" fontId="7" fillId="0" borderId="11" xfId="1" applyNumberFormat="1" applyFont="1" applyFill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166" fontId="7" fillId="0" borderId="56" xfId="1" applyNumberFormat="1" applyFont="1" applyFill="1" applyBorder="1" applyAlignment="1">
      <alignment horizontal="center" vertical="center" wrapText="1"/>
    </xf>
    <xf numFmtId="166" fontId="7" fillId="0" borderId="57" xfId="1" applyNumberFormat="1" applyFont="1" applyFill="1" applyBorder="1" applyAlignment="1">
      <alignment horizontal="center" vertical="center" wrapText="1"/>
    </xf>
    <xf numFmtId="166" fontId="7" fillId="0" borderId="58" xfId="1" applyNumberFormat="1" applyFont="1" applyFill="1" applyBorder="1" applyAlignment="1">
      <alignment horizontal="center" vertical="center" wrapText="1"/>
    </xf>
    <xf numFmtId="166" fontId="7" fillId="0" borderId="10" xfId="1" applyNumberFormat="1" applyFont="1" applyFill="1" applyBorder="1" applyAlignment="1">
      <alignment horizontal="center" vertical="center" wrapText="1"/>
    </xf>
    <xf numFmtId="166" fontId="7" fillId="0" borderId="15" xfId="1" applyNumberFormat="1" applyFont="1" applyFill="1" applyBorder="1" applyAlignment="1">
      <alignment horizontal="center" vertical="center" wrapText="1"/>
    </xf>
    <xf numFmtId="166" fontId="7" fillId="0" borderId="16" xfId="1" applyNumberFormat="1" applyFont="1" applyFill="1" applyBorder="1" applyAlignment="1">
      <alignment horizontal="center" vertical="center" wrapText="1"/>
    </xf>
    <xf numFmtId="166" fontId="7" fillId="0" borderId="12" xfId="1" applyNumberFormat="1" applyFont="1" applyFill="1" applyBorder="1" applyAlignment="1">
      <alignment horizontal="center" vertical="center" wrapText="1"/>
    </xf>
    <xf numFmtId="166" fontId="7" fillId="0" borderId="13" xfId="1" applyNumberFormat="1" applyFont="1" applyFill="1" applyBorder="1" applyAlignment="1">
      <alignment horizontal="center" vertical="center" wrapText="1"/>
    </xf>
    <xf numFmtId="166" fontId="7" fillId="0" borderId="14" xfId="1" applyNumberFormat="1" applyFont="1" applyFill="1" applyBorder="1" applyAlignment="1">
      <alignment horizontal="center" vertical="center" wrapText="1"/>
    </xf>
    <xf numFmtId="0" fontId="17" fillId="0" borderId="10" xfId="7" applyFont="1" applyBorder="1" applyAlignment="1">
      <alignment horizontal="center" vertical="center" wrapText="1"/>
    </xf>
    <xf numFmtId="0" fontId="17" fillId="0" borderId="15" xfId="7" applyFont="1" applyBorder="1" applyAlignment="1">
      <alignment horizontal="center" vertical="center" wrapText="1"/>
    </xf>
    <xf numFmtId="0" fontId="17" fillId="0" borderId="16" xfId="7" applyFont="1" applyBorder="1" applyAlignment="1">
      <alignment horizontal="center" vertical="center" wrapText="1"/>
    </xf>
    <xf numFmtId="0" fontId="10" fillId="0" borderId="11" xfId="5301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</cellXfs>
  <cellStyles count="7001">
    <cellStyle name="_x0001_" xfId="36"/>
    <cellStyle name="          _x000a__x000a_shell=progman.exe_x000a__x000a_m" xfId="37"/>
    <cellStyle name="          _x000d__x000a_shell=progman.exe_x000d__x000a_m" xfId="38"/>
    <cellStyle name="          _x000d__x000a_shell=progman.exe_x000d__x000a_m 2" xfId="39"/>
    <cellStyle name="          _x000d__x000a_shell=progman.exe_x000d__x000a_m 3" xfId="40"/>
    <cellStyle name="          _x005f_x000d__x005f_x000a_shell=progman.exe_x005f_x000d__x005f_x000a_m" xfId="41"/>
    <cellStyle name="_x000a__x000a_JournalTemplate=C:\COMFO\CTALK\JOURSTD.TPL_x000a__x000a_LbStateAddress=3 3 0 251 1 89 2 311_x000a__x000a_LbStateJou" xfId="42"/>
    <cellStyle name="_x000d__x000a_JournalTemplate=C:\COMFO\CTALK\JOURSTD.TPL_x000d__x000a_LbStateAddress=3 3 0 251 1 89 2 311_x000d__x000a_LbStateJou" xfId="43"/>
    <cellStyle name="#,##0" xfId="44"/>
    <cellStyle name="#,##0 2" xfId="45"/>
    <cellStyle name="#,##0 3" xfId="46"/>
    <cellStyle name="#,##0 4" xfId="47"/>
    <cellStyle name="%" xfId="48"/>
    <cellStyle name="." xfId="49"/>
    <cellStyle name=". 2" xfId="50"/>
    <cellStyle name=". 3" xfId="51"/>
    <cellStyle name=".d©y" xfId="52"/>
    <cellStyle name=".d©y 2" xfId="53"/>
    <cellStyle name="??" xfId="54"/>
    <cellStyle name="?? [ - ??1" xfId="55"/>
    <cellStyle name="?? [ - ??2" xfId="56"/>
    <cellStyle name="?? [ - ??3" xfId="57"/>
    <cellStyle name="?? [ - ??4" xfId="58"/>
    <cellStyle name="?? [ - ??5" xfId="59"/>
    <cellStyle name="?? [ - ??6" xfId="60"/>
    <cellStyle name="?? [ - ??7" xfId="61"/>
    <cellStyle name="?? [ - ??8" xfId="62"/>
    <cellStyle name="?? [0.00]_        " xfId="63"/>
    <cellStyle name="?? [0]" xfId="64"/>
    <cellStyle name="?? [0] 2" xfId="65"/>
    <cellStyle name="?? [0] 3" xfId="66"/>
    <cellStyle name="?? 10" xfId="67"/>
    <cellStyle name="?? 100" xfId="68"/>
    <cellStyle name="?? 101" xfId="69"/>
    <cellStyle name="?? 102" xfId="70"/>
    <cellStyle name="?? 103" xfId="71"/>
    <cellStyle name="?? 104" xfId="72"/>
    <cellStyle name="?? 105" xfId="73"/>
    <cellStyle name="?? 106" xfId="74"/>
    <cellStyle name="?? 107" xfId="75"/>
    <cellStyle name="?? 108" xfId="76"/>
    <cellStyle name="?? 109" xfId="77"/>
    <cellStyle name="?? 11" xfId="78"/>
    <cellStyle name="?? 110" xfId="79"/>
    <cellStyle name="?? 111" xfId="80"/>
    <cellStyle name="?? 112" xfId="81"/>
    <cellStyle name="?? 113" xfId="82"/>
    <cellStyle name="?? 114" xfId="83"/>
    <cellStyle name="?? 115" xfId="84"/>
    <cellStyle name="?? 116" xfId="85"/>
    <cellStyle name="?? 117" xfId="86"/>
    <cellStyle name="?? 118" xfId="87"/>
    <cellStyle name="?? 119" xfId="88"/>
    <cellStyle name="?? 12" xfId="89"/>
    <cellStyle name="?? 120" xfId="90"/>
    <cellStyle name="?? 121" xfId="91"/>
    <cellStyle name="?? 122" xfId="92"/>
    <cellStyle name="?? 123" xfId="93"/>
    <cellStyle name="?? 124" xfId="94"/>
    <cellStyle name="?? 125" xfId="95"/>
    <cellStyle name="?? 126" xfId="96"/>
    <cellStyle name="?? 127" xfId="97"/>
    <cellStyle name="?? 128" xfId="98"/>
    <cellStyle name="?? 129" xfId="99"/>
    <cellStyle name="?? 13" xfId="100"/>
    <cellStyle name="?? 130" xfId="101"/>
    <cellStyle name="?? 131" xfId="102"/>
    <cellStyle name="?? 132" xfId="103"/>
    <cellStyle name="?? 133" xfId="104"/>
    <cellStyle name="?? 134" xfId="105"/>
    <cellStyle name="?? 135" xfId="106"/>
    <cellStyle name="?? 136" xfId="107"/>
    <cellStyle name="?? 137" xfId="108"/>
    <cellStyle name="?? 138" xfId="109"/>
    <cellStyle name="?? 139" xfId="110"/>
    <cellStyle name="?? 14" xfId="111"/>
    <cellStyle name="?? 140" xfId="112"/>
    <cellStyle name="?? 141" xfId="113"/>
    <cellStyle name="?? 142" xfId="114"/>
    <cellStyle name="?? 143" xfId="115"/>
    <cellStyle name="?? 144" xfId="116"/>
    <cellStyle name="?? 145" xfId="117"/>
    <cellStyle name="?? 146" xfId="118"/>
    <cellStyle name="?? 147" xfId="119"/>
    <cellStyle name="?? 148" xfId="120"/>
    <cellStyle name="?? 149" xfId="121"/>
    <cellStyle name="?? 15" xfId="122"/>
    <cellStyle name="?? 150" xfId="123"/>
    <cellStyle name="?? 151" xfId="124"/>
    <cellStyle name="?? 152" xfId="125"/>
    <cellStyle name="?? 153" xfId="126"/>
    <cellStyle name="?? 154" xfId="127"/>
    <cellStyle name="?? 155" xfId="128"/>
    <cellStyle name="?? 156" xfId="129"/>
    <cellStyle name="?? 157" xfId="130"/>
    <cellStyle name="?? 158" xfId="131"/>
    <cellStyle name="?? 159" xfId="132"/>
    <cellStyle name="?? 16" xfId="133"/>
    <cellStyle name="?? 160" xfId="134"/>
    <cellStyle name="?? 161" xfId="135"/>
    <cellStyle name="?? 162" xfId="136"/>
    <cellStyle name="?? 163" xfId="137"/>
    <cellStyle name="?? 164" xfId="138"/>
    <cellStyle name="?? 165" xfId="139"/>
    <cellStyle name="?? 166" xfId="140"/>
    <cellStyle name="?? 167" xfId="141"/>
    <cellStyle name="?? 168" xfId="142"/>
    <cellStyle name="?? 169" xfId="143"/>
    <cellStyle name="?? 17" xfId="144"/>
    <cellStyle name="?? 170" xfId="145"/>
    <cellStyle name="?? 171" xfId="146"/>
    <cellStyle name="?? 172" xfId="147"/>
    <cellStyle name="?? 173" xfId="148"/>
    <cellStyle name="?? 174" xfId="149"/>
    <cellStyle name="?? 175" xfId="150"/>
    <cellStyle name="?? 176" xfId="151"/>
    <cellStyle name="?? 177" xfId="152"/>
    <cellStyle name="?? 178" xfId="153"/>
    <cellStyle name="?? 179" xfId="154"/>
    <cellStyle name="?? 18" xfId="155"/>
    <cellStyle name="?? 180" xfId="156"/>
    <cellStyle name="?? 181" xfId="157"/>
    <cellStyle name="?? 182" xfId="158"/>
    <cellStyle name="?? 183" xfId="159"/>
    <cellStyle name="?? 184" xfId="160"/>
    <cellStyle name="?? 185" xfId="161"/>
    <cellStyle name="?? 186" xfId="162"/>
    <cellStyle name="?? 187" xfId="163"/>
    <cellStyle name="?? 188" xfId="164"/>
    <cellStyle name="?? 189" xfId="165"/>
    <cellStyle name="?? 19" xfId="166"/>
    <cellStyle name="?? 190" xfId="167"/>
    <cellStyle name="?? 191" xfId="168"/>
    <cellStyle name="?? 192" xfId="169"/>
    <cellStyle name="?? 193" xfId="170"/>
    <cellStyle name="?? 194" xfId="171"/>
    <cellStyle name="?? 195" xfId="172"/>
    <cellStyle name="?? 196" xfId="173"/>
    <cellStyle name="?? 197" xfId="174"/>
    <cellStyle name="?? 198" xfId="175"/>
    <cellStyle name="?? 199" xfId="176"/>
    <cellStyle name="?? 2" xfId="177"/>
    <cellStyle name="?? 20" xfId="178"/>
    <cellStyle name="?? 200" xfId="179"/>
    <cellStyle name="?? 201" xfId="180"/>
    <cellStyle name="?? 202" xfId="181"/>
    <cellStyle name="?? 203" xfId="182"/>
    <cellStyle name="?? 204" xfId="183"/>
    <cellStyle name="?? 205" xfId="184"/>
    <cellStyle name="?? 206" xfId="185"/>
    <cellStyle name="?? 207" xfId="186"/>
    <cellStyle name="?? 208" xfId="187"/>
    <cellStyle name="?? 209" xfId="188"/>
    <cellStyle name="?? 21" xfId="189"/>
    <cellStyle name="?? 210" xfId="190"/>
    <cellStyle name="?? 211" xfId="191"/>
    <cellStyle name="?? 212" xfId="192"/>
    <cellStyle name="?? 213" xfId="193"/>
    <cellStyle name="?? 214" xfId="194"/>
    <cellStyle name="?? 215" xfId="195"/>
    <cellStyle name="?? 216" xfId="196"/>
    <cellStyle name="?? 217" xfId="197"/>
    <cellStyle name="?? 218" xfId="198"/>
    <cellStyle name="?? 219" xfId="199"/>
    <cellStyle name="?? 22" xfId="200"/>
    <cellStyle name="?? 220" xfId="201"/>
    <cellStyle name="?? 221" xfId="202"/>
    <cellStyle name="?? 222" xfId="203"/>
    <cellStyle name="?? 223" xfId="204"/>
    <cellStyle name="?? 224" xfId="205"/>
    <cellStyle name="?? 225" xfId="206"/>
    <cellStyle name="?? 226" xfId="207"/>
    <cellStyle name="?? 227" xfId="208"/>
    <cellStyle name="?? 228" xfId="209"/>
    <cellStyle name="?? 229" xfId="210"/>
    <cellStyle name="?? 23" xfId="211"/>
    <cellStyle name="?? 230" xfId="212"/>
    <cellStyle name="?? 231" xfId="213"/>
    <cellStyle name="?? 232" xfId="214"/>
    <cellStyle name="?? 233" xfId="215"/>
    <cellStyle name="?? 234" xfId="216"/>
    <cellStyle name="?? 235" xfId="217"/>
    <cellStyle name="?? 236" xfId="218"/>
    <cellStyle name="?? 237" xfId="219"/>
    <cellStyle name="?? 238" xfId="220"/>
    <cellStyle name="?? 239" xfId="221"/>
    <cellStyle name="?? 24" xfId="222"/>
    <cellStyle name="?? 240" xfId="223"/>
    <cellStyle name="?? 241" xfId="224"/>
    <cellStyle name="?? 242" xfId="225"/>
    <cellStyle name="?? 25" xfId="226"/>
    <cellStyle name="?? 26" xfId="227"/>
    <cellStyle name="?? 27" xfId="228"/>
    <cellStyle name="?? 28" xfId="229"/>
    <cellStyle name="?? 29" xfId="230"/>
    <cellStyle name="?? 3" xfId="231"/>
    <cellStyle name="?? 30" xfId="232"/>
    <cellStyle name="?? 31" xfId="233"/>
    <cellStyle name="?? 32" xfId="234"/>
    <cellStyle name="?? 33" xfId="235"/>
    <cellStyle name="?? 34" xfId="236"/>
    <cellStyle name="?? 35" xfId="237"/>
    <cellStyle name="?? 36" xfId="238"/>
    <cellStyle name="?? 37" xfId="239"/>
    <cellStyle name="?? 38" xfId="240"/>
    <cellStyle name="?? 39" xfId="241"/>
    <cellStyle name="?? 4" xfId="242"/>
    <cellStyle name="?? 40" xfId="243"/>
    <cellStyle name="?? 41" xfId="244"/>
    <cellStyle name="?? 42" xfId="245"/>
    <cellStyle name="?? 43" xfId="246"/>
    <cellStyle name="?? 44" xfId="247"/>
    <cellStyle name="?? 45" xfId="248"/>
    <cellStyle name="?? 46" xfId="249"/>
    <cellStyle name="?? 47" xfId="250"/>
    <cellStyle name="?? 48" xfId="251"/>
    <cellStyle name="?? 49" xfId="252"/>
    <cellStyle name="?? 5" xfId="253"/>
    <cellStyle name="?? 50" xfId="254"/>
    <cellStyle name="?? 51" xfId="255"/>
    <cellStyle name="?? 52" xfId="256"/>
    <cellStyle name="?? 53" xfId="257"/>
    <cellStyle name="?? 54" xfId="258"/>
    <cellStyle name="?? 55" xfId="259"/>
    <cellStyle name="?? 56" xfId="260"/>
    <cellStyle name="?? 57" xfId="261"/>
    <cellStyle name="?? 58" xfId="262"/>
    <cellStyle name="?? 59" xfId="263"/>
    <cellStyle name="?? 6" xfId="264"/>
    <cellStyle name="?? 60" xfId="265"/>
    <cellStyle name="?? 61" xfId="266"/>
    <cellStyle name="?? 62" xfId="267"/>
    <cellStyle name="?? 63" xfId="268"/>
    <cellStyle name="?? 64" xfId="269"/>
    <cellStyle name="?? 65" xfId="270"/>
    <cellStyle name="?? 66" xfId="271"/>
    <cellStyle name="?? 67" xfId="272"/>
    <cellStyle name="?? 68" xfId="273"/>
    <cellStyle name="?? 69" xfId="274"/>
    <cellStyle name="?? 7" xfId="275"/>
    <cellStyle name="?? 70" xfId="276"/>
    <cellStyle name="?? 71" xfId="277"/>
    <cellStyle name="?? 72" xfId="278"/>
    <cellStyle name="?? 73" xfId="279"/>
    <cellStyle name="?? 74" xfId="280"/>
    <cellStyle name="?? 75" xfId="281"/>
    <cellStyle name="?? 76" xfId="282"/>
    <cellStyle name="?? 77" xfId="283"/>
    <cellStyle name="?? 78" xfId="284"/>
    <cellStyle name="?? 79" xfId="285"/>
    <cellStyle name="?? 8" xfId="286"/>
    <cellStyle name="?? 80" xfId="287"/>
    <cellStyle name="?? 81" xfId="288"/>
    <cellStyle name="?? 82" xfId="289"/>
    <cellStyle name="?? 83" xfId="290"/>
    <cellStyle name="?? 84" xfId="291"/>
    <cellStyle name="?? 85" xfId="292"/>
    <cellStyle name="?? 86" xfId="293"/>
    <cellStyle name="?? 87" xfId="294"/>
    <cellStyle name="?? 88" xfId="295"/>
    <cellStyle name="?? 89" xfId="296"/>
    <cellStyle name="?? 9" xfId="297"/>
    <cellStyle name="?? 90" xfId="298"/>
    <cellStyle name="?? 91" xfId="299"/>
    <cellStyle name="?? 92" xfId="300"/>
    <cellStyle name="?? 93" xfId="301"/>
    <cellStyle name="?? 94" xfId="302"/>
    <cellStyle name="?? 95" xfId="303"/>
    <cellStyle name="?? 96" xfId="304"/>
    <cellStyle name="?? 97" xfId="305"/>
    <cellStyle name="?? 98" xfId="306"/>
    <cellStyle name="?? 99" xfId="307"/>
    <cellStyle name="?_x001d_??%U©÷u&amp;H©÷9_x0008_? s_x000a__x0007__x0001__x0001_" xfId="308"/>
    <cellStyle name="?_x001d_??%U©÷u&amp;H©÷9_x0008_? s_x000a__x0007__x0001__x0001_ 10" xfId="309"/>
    <cellStyle name="?_x001d_??%U©÷u&amp;H©÷9_x0008_? s_x000a__x0007__x0001__x0001_ 11" xfId="310"/>
    <cellStyle name="?_x001d_??%U©÷u&amp;H©÷9_x0008_? s_x000a__x0007__x0001__x0001_ 12" xfId="311"/>
    <cellStyle name="?_x001d_??%U©÷u&amp;H©÷9_x0008_? s_x000a__x0007__x0001__x0001_ 13" xfId="312"/>
    <cellStyle name="?_x001d_??%U©÷u&amp;H©÷9_x0008_? s_x000a__x0007__x0001__x0001_ 14" xfId="313"/>
    <cellStyle name="?_x001d_??%U©÷u&amp;H©÷9_x0008_? s_x000a__x0007__x0001__x0001_ 15" xfId="314"/>
    <cellStyle name="?_x001d_??%U©÷u&amp;H©÷9_x0008_? s_x000a__x0007__x0001__x0001_ 2" xfId="315"/>
    <cellStyle name="?_x001d_??%U©÷u&amp;H©÷9_x0008_? s_x000a__x0007__x0001__x0001_ 3" xfId="316"/>
    <cellStyle name="?_x001d_??%U©÷u&amp;H©÷9_x0008_? s_x000a__x0007__x0001__x0001_ 4" xfId="317"/>
    <cellStyle name="?_x001d_??%U©÷u&amp;H©÷9_x0008_? s_x000a__x0007__x0001__x0001_ 5" xfId="318"/>
    <cellStyle name="?_x001d_??%U©÷u&amp;H©÷9_x0008_? s_x000a__x0007__x0001__x0001_ 6" xfId="319"/>
    <cellStyle name="?_x001d_??%U©÷u&amp;H©÷9_x0008_? s_x000a__x0007__x0001__x0001_ 7" xfId="320"/>
    <cellStyle name="?_x001d_??%U©÷u&amp;H©÷9_x0008_? s_x000a__x0007__x0001__x0001_ 8" xfId="321"/>
    <cellStyle name="?_x001d_??%U©÷u&amp;H©÷9_x0008_? s_x000a__x0007__x0001__x0001_ 9" xfId="322"/>
    <cellStyle name="?_x001d_??%U©÷u&amp;H©÷9_x0008_?_x0009_s_x000a__x0007__x0001__x0001_" xfId="323"/>
    <cellStyle name="?_x001d_??%U©÷u&amp;H©÷9_x0008_?_x0009_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324"/>
    <cellStyle name="???? [0.00]_      " xfId="325"/>
    <cellStyle name="??????" xfId="326"/>
    <cellStyle name="?????? 2" xfId="327"/>
    <cellStyle name="????[0]_Sheet1" xfId="328"/>
    <cellStyle name="????_      " xfId="329"/>
    <cellStyle name="???[0]_?? DI" xfId="330"/>
    <cellStyle name="???_?? DI" xfId="331"/>
    <cellStyle name="?_x0010__x0001_??Pr" xfId="332"/>
    <cellStyle name="??[0]_BRE" xfId="333"/>
    <cellStyle name="??_      " xfId="334"/>
    <cellStyle name="??9JS—_x0008_??????????????????H_x0001_????&lt;i·0??????????_x0007_?_x0010__x0001_??Thongso??9JS—_x0008_??????????????????‚_x0001_?" xfId="335"/>
    <cellStyle name="??A? [0]_laroux_1_¢¬???¢â? " xfId="336"/>
    <cellStyle name="??A?_laroux_1_¢¬???¢â? " xfId="337"/>
    <cellStyle name="_x0001_??Thanh_phan?9š" xfId="338"/>
    <cellStyle name="?_x005f_x001d_??%U©÷u&amp;H©÷9_x005f_x0008_? s_x005f_x000a__x005f_x0007__x005f_x0001__x005f_x0001_" xfId="339"/>
    <cellStyle name="?_x005f_x001d_??%U©÷u&amp;H©÷9_x005f_x0008_?_x005f_x0009_s_x005f_x000a__x005f_x0007__x005f_x0001__x005f_x0001_" xfId="340"/>
    <cellStyle name="?_x005f_x005f_x005f_x001d_??%U©÷u&amp;H©÷9_x005f_x005f_x005f_x0008_? s_x005f_x005f_x005f_x000a__x005f_x005f_x005f_x0007__x005f_x005f_x005f_x0001__x005f_x005f_x005f_x0001_" xfId="341"/>
    <cellStyle name="?¡±¢¥?_?¨ù??¢´¢¥_¢¬???¢â? " xfId="342"/>
    <cellStyle name="?10" xfId="343"/>
    <cellStyle name="?13" xfId="344"/>
    <cellStyle name="?ðÇ%U?&amp;H?_x0008_?s_x000a__x0007__x0001__x0001_" xfId="345"/>
    <cellStyle name="?ðÇ%U?&amp;H?_x0008_?s_x000a__x0007__x0001__x0001_ 10" xfId="346"/>
    <cellStyle name="?ðÇ%U?&amp;H?_x0008_?s_x000a__x0007__x0001__x0001_ 11" xfId="347"/>
    <cellStyle name="?ðÇ%U?&amp;H?_x0008_?s_x000a__x0007__x0001__x0001_ 12" xfId="348"/>
    <cellStyle name="?ðÇ%U?&amp;H?_x0008_?s_x000a__x0007__x0001__x0001_ 13" xfId="349"/>
    <cellStyle name="?ðÇ%U?&amp;H?_x0008_?s_x000a__x0007__x0001__x0001_ 14" xfId="350"/>
    <cellStyle name="?ðÇ%U?&amp;H?_x0008_?s_x000a__x0007__x0001__x0001_ 15" xfId="351"/>
    <cellStyle name="?ðÇ%U?&amp;H?_x0008_?s_x000a__x0007__x0001__x0001_ 2" xfId="352"/>
    <cellStyle name="?ðÇ%U?&amp;H?_x0008_?s_x000a__x0007__x0001__x0001_ 3" xfId="353"/>
    <cellStyle name="?ðÇ%U?&amp;H?_x0008_?s_x000a__x0007__x0001__x0001_ 4" xfId="354"/>
    <cellStyle name="?ðÇ%U?&amp;H?_x0008_?s_x000a__x0007__x0001__x0001_ 5" xfId="355"/>
    <cellStyle name="?ðÇ%U?&amp;H?_x0008_?s_x000a__x0007__x0001__x0001_ 6" xfId="356"/>
    <cellStyle name="?ðÇ%U?&amp;H?_x0008_?s_x000a__x0007__x0001__x0001_ 7" xfId="357"/>
    <cellStyle name="?ðÇ%U?&amp;H?_x0008_?s_x000a__x0007__x0001__x0001_ 8" xfId="358"/>
    <cellStyle name="?ðÇ%U?&amp;H?_x0008_?s_x000a__x0007__x0001__x0001_ 9" xfId="359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360"/>
    <cellStyle name="?ðÇ%U?&amp;H?_x0008_?s_x000a__x0007__x0001__x0001_?_x0002_ÿÿÿÿÿÿÿÿÿÿÿÿÿÿÿ_x0001_(_x0002_?????ÿÿÿÿ????_x0007_??????????????????????????           ?????           ?????????_x000d_C:\WINDOWS\country.sys_x000d_??????????????????????????????????????????????????????????????????????????????????????????????" xfId="361"/>
    <cellStyle name="?ðÇ%U?&amp;H?_x005f_x0008_?s_x005f_x000a__x005f_x0007__x005f_x0001__x005f_x0001_" xfId="362"/>
    <cellStyle name="?I?I?_x0001_??j?_x0008_?h_x0001__x000c__x000c__x0002__x0002__x000c_!Comma [0]_Chi phÝ kh¸c_B¶ng 1 (2)?G_x001d_Comma [0]_Chi phÝ kh¸c_B¶ng 2?G$Comma [0]_Ch" xfId="363"/>
    <cellStyle name="?Sums?9^R—_x0008_????????????????????N_x0004__x0002__x0003_1?_x0014_" xfId="364"/>
    <cellStyle name="@ET_Style?.font5" xfId="365"/>
    <cellStyle name="[0]_Chi phÝ kh¸c_V" xfId="366"/>
    <cellStyle name="_!1 1 bao cao giao KH ve HTCMT vung TNB   12-12-2011" xfId="367"/>
    <cellStyle name="_1 TONG HOP - CA NA" xfId="368"/>
    <cellStyle name="_123_DONG_THANH_Moi" xfId="369"/>
    <cellStyle name="_123_DONG_THANH_Moi_!1 1 bao cao giao KH ve HTCMT vung TNB   12-12-2011" xfId="370"/>
    <cellStyle name="_123_DONG_THANH_Moi_KH TPCP vung TNB (03-1-2012)" xfId="371"/>
    <cellStyle name="_Au-De cuong va du toan Cau Số 2 phuoc long" xfId="372"/>
    <cellStyle name="_Au-De_cuong_va_du_toan_Hoa_Binh" xfId="373"/>
    <cellStyle name="_Bang Chi tieu (2)" xfId="374"/>
    <cellStyle name="_Bang Chi tieu (2)?_x001c_Comma [0]_Chi phÝ kh¸c_Book1?!Comma [0]_Chi phÝ kh¸c_Liªn ChiÓu?b_x001e_Comma [0]_Chi" xfId="375"/>
    <cellStyle name="_Bang Chi tieu (2)?_x001c_Comma [0]_Chi phÝ kh¸c_Book1?!Comma [0]_Chi phÝ kh¸c_Liªn ChiÓu?b_x001e_Comma [0]_Chi_STANDARD FILE" xfId="376"/>
    <cellStyle name="_Bang Chi tieu (2)_STANDARD FILE" xfId="377"/>
    <cellStyle name="_Bao Gia 08" xfId="378"/>
    <cellStyle name="_BAO GIA NGAY 24-10-08 (co dam)" xfId="379"/>
    <cellStyle name="_BC  NAM 2007" xfId="380"/>
    <cellStyle name="_BC CV 6403 BKHĐT" xfId="381"/>
    <cellStyle name="_BC thuc hien KH 2009" xfId="382"/>
    <cellStyle name="_BC thuc hien KH 2009_15_10_2013 BC nhu cau von doi ung ODA (2014-2016) ngay 15102013 Sua" xfId="383"/>
    <cellStyle name="_BC thuc hien KH 2009_BC nhu cau von doi ung ODA nganh NN (BKH)" xfId="384"/>
    <cellStyle name="_BC thuc hien KH 2009_BC nhu cau von doi ung ODA nganh NN (BKH)_05-12  KH trung han 2016-2020 - Liem Thinh edited" xfId="385"/>
    <cellStyle name="_BC thuc hien KH 2009_BC nhu cau von doi ung ODA nganh NN (BKH)_Copy of 05-12  KH trung han 2016-2020 - Liem Thinh edited (1)" xfId="386"/>
    <cellStyle name="_BC thuc hien KH 2009_BC Tai co cau (bieu TH)" xfId="387"/>
    <cellStyle name="_BC thuc hien KH 2009_BC Tai co cau (bieu TH)_05-12  KH trung han 2016-2020 - Liem Thinh edited" xfId="388"/>
    <cellStyle name="_BC thuc hien KH 2009_BC Tai co cau (bieu TH)_Copy of 05-12  KH trung han 2016-2020 - Liem Thinh edited (1)" xfId="389"/>
    <cellStyle name="_BC thuc hien KH 2009_DK 2014-2015 final" xfId="390"/>
    <cellStyle name="_BC thuc hien KH 2009_DK 2014-2015 final_05-12  KH trung han 2016-2020 - Liem Thinh edited" xfId="391"/>
    <cellStyle name="_BC thuc hien KH 2009_DK 2014-2015 final_Copy of 05-12  KH trung han 2016-2020 - Liem Thinh edited (1)" xfId="392"/>
    <cellStyle name="_BC thuc hien KH 2009_DK 2014-2015 new" xfId="393"/>
    <cellStyle name="_BC thuc hien KH 2009_DK 2014-2015 new_05-12  KH trung han 2016-2020 - Liem Thinh edited" xfId="394"/>
    <cellStyle name="_BC thuc hien KH 2009_DK 2014-2015 new_Copy of 05-12  KH trung han 2016-2020 - Liem Thinh edited (1)" xfId="395"/>
    <cellStyle name="_BC thuc hien KH 2009_DK KH CBDT 2014 11-11-2013" xfId="396"/>
    <cellStyle name="_BC thuc hien KH 2009_DK KH CBDT 2014 11-11-2013(1)" xfId="397"/>
    <cellStyle name="_BC thuc hien KH 2009_DK KH CBDT 2014 11-11-2013(1)_05-12  KH trung han 2016-2020 - Liem Thinh edited" xfId="398"/>
    <cellStyle name="_BC thuc hien KH 2009_DK KH CBDT 2014 11-11-2013(1)_Copy of 05-12  KH trung han 2016-2020 - Liem Thinh edited (1)" xfId="399"/>
    <cellStyle name="_BC thuc hien KH 2009_DK KH CBDT 2014 11-11-2013_05-12  KH trung han 2016-2020 - Liem Thinh edited" xfId="400"/>
    <cellStyle name="_BC thuc hien KH 2009_DK KH CBDT 2014 11-11-2013_Copy of 05-12  KH trung han 2016-2020 - Liem Thinh edited (1)" xfId="401"/>
    <cellStyle name="_BC thuc hien KH 2009_KH 2011-2015" xfId="402"/>
    <cellStyle name="_BC thuc hien KH 2009_tai co cau dau tu (tong hop)1" xfId="403"/>
    <cellStyle name="_BEN TRE" xfId="404"/>
    <cellStyle name="_Bieu mau cong trinh khoi cong moi 3-4" xfId="405"/>
    <cellStyle name="_Bieu Tay Nam Bo 25-11" xfId="406"/>
    <cellStyle name="_Bieu3ODA" xfId="407"/>
    <cellStyle name="_Bieu3ODA_1" xfId="408"/>
    <cellStyle name="_Bieu4HTMT" xfId="409"/>
    <cellStyle name="_Bieu4HTMT_!1 1 bao cao giao KH ve HTCMT vung TNB   12-12-2011" xfId="410"/>
    <cellStyle name="_Bieu4HTMT_KH TPCP vung TNB (03-1-2012)" xfId="411"/>
    <cellStyle name="_Book1" xfId="412"/>
    <cellStyle name="_Book1 2" xfId="413"/>
    <cellStyle name="_Book1_!1 1 bao cao giao KH ve HTCMT vung TNB   12-12-2011" xfId="414"/>
    <cellStyle name="_Book1_1" xfId="415"/>
    <cellStyle name="_Book1_1_STANDARD FILE" xfId="416"/>
    <cellStyle name="_Book1_BC-QT-WB-dthao" xfId="417"/>
    <cellStyle name="_Book1_BC-QT-WB-dthao_05-12  KH trung han 2016-2020 - Liem Thinh edited" xfId="418"/>
    <cellStyle name="_Book1_BC-QT-WB-dthao_Copy of 05-12  KH trung han 2016-2020 - Liem Thinh edited (1)" xfId="419"/>
    <cellStyle name="_Book1_BC-QT-WB-dthao_KH TPCP 2016-2020 (tong hop)" xfId="420"/>
    <cellStyle name="_Book1_Bieu3ODA" xfId="421"/>
    <cellStyle name="_Book1_Bieu4HTMT" xfId="422"/>
    <cellStyle name="_Book1_Bieu4HTMT_!1 1 bao cao giao KH ve HTCMT vung TNB   12-12-2011" xfId="423"/>
    <cellStyle name="_Book1_Bieu4HTMT_KH TPCP vung TNB (03-1-2012)" xfId="424"/>
    <cellStyle name="_Book1_bo sung von KCH nam 2010 va Du an tre kho khan" xfId="425"/>
    <cellStyle name="_Book1_bo sung von KCH nam 2010 va Du an tre kho khan_!1 1 bao cao giao KH ve HTCMT vung TNB   12-12-2011" xfId="426"/>
    <cellStyle name="_Book1_bo sung von KCH nam 2010 va Du an tre kho khan_KH TPCP vung TNB (03-1-2012)" xfId="427"/>
    <cellStyle name="_Book1_cong hang rao" xfId="428"/>
    <cellStyle name="_Book1_cong hang rao_!1 1 bao cao giao KH ve HTCMT vung TNB   12-12-2011" xfId="429"/>
    <cellStyle name="_Book1_cong hang rao_KH TPCP vung TNB (03-1-2012)" xfId="430"/>
    <cellStyle name="_Book1_danh muc chuan bi dau tu 2011 ngay 07-6-2011" xfId="431"/>
    <cellStyle name="_Book1_danh muc chuan bi dau tu 2011 ngay 07-6-2011_!1 1 bao cao giao KH ve HTCMT vung TNB   12-12-2011" xfId="432"/>
    <cellStyle name="_Book1_danh muc chuan bi dau tu 2011 ngay 07-6-2011_KH TPCP vung TNB (03-1-2012)" xfId="433"/>
    <cellStyle name="_Book1_Danh muc pbo nguon von XSKT, XDCB nam 2009 chuyen qua nam 2010" xfId="434"/>
    <cellStyle name="_Book1_Danh muc pbo nguon von XSKT, XDCB nam 2009 chuyen qua nam 2010_!1 1 bao cao giao KH ve HTCMT vung TNB   12-12-2011" xfId="435"/>
    <cellStyle name="_Book1_Danh muc pbo nguon von XSKT, XDCB nam 2009 chuyen qua nam 2010_KH TPCP vung TNB (03-1-2012)" xfId="436"/>
    <cellStyle name="_Book1_dieu chinh KH 2011 ngay 26-5-2011111" xfId="437"/>
    <cellStyle name="_Book1_dieu chinh KH 2011 ngay 26-5-2011111_!1 1 bao cao giao KH ve HTCMT vung TNB   12-12-2011" xfId="438"/>
    <cellStyle name="_Book1_dieu chinh KH 2011 ngay 26-5-2011111_KH TPCP vung TNB (03-1-2012)" xfId="439"/>
    <cellStyle name="_Book1_DS KCH PHAN BO VON NSDP NAM 2010" xfId="440"/>
    <cellStyle name="_Book1_DS KCH PHAN BO VON NSDP NAM 2010_!1 1 bao cao giao KH ve HTCMT vung TNB   12-12-2011" xfId="441"/>
    <cellStyle name="_Book1_DS KCH PHAN BO VON NSDP NAM 2010_KH TPCP vung TNB (03-1-2012)" xfId="442"/>
    <cellStyle name="_Book1_giao KH 2011 ngay 10-12-2010" xfId="443"/>
    <cellStyle name="_Book1_giao KH 2011 ngay 10-12-2010_!1 1 bao cao giao KH ve HTCMT vung TNB   12-12-2011" xfId="444"/>
    <cellStyle name="_Book1_giao KH 2011 ngay 10-12-2010_KH TPCP vung TNB (03-1-2012)" xfId="445"/>
    <cellStyle name="_Book1_IN" xfId="446"/>
    <cellStyle name="_Book1_Kh ql62 (2010) 11-09" xfId="448"/>
    <cellStyle name="_Book1_KH TPCP vung TNB (03-1-2012)" xfId="449"/>
    <cellStyle name="_Book1_Khung 2012" xfId="450"/>
    <cellStyle name="_Book1_kien giang 2" xfId="447"/>
    <cellStyle name="_Book1_phu luc tong ket tinh hinh TH giai doan 03-10 (ngay 30)" xfId="451"/>
    <cellStyle name="_Book1_phu luc tong ket tinh hinh TH giai doan 03-10 (ngay 30)_!1 1 bao cao giao KH ve HTCMT vung TNB   12-12-2011" xfId="452"/>
    <cellStyle name="_Book1_phu luc tong ket tinh hinh TH giai doan 03-10 (ngay 30)_KH TPCP vung TNB (03-1-2012)" xfId="453"/>
    <cellStyle name="_Book1_STANDARD FILE" xfId="454"/>
    <cellStyle name="_Book1_TKHC-THOIQUAN-05-04-2004" xfId="455"/>
    <cellStyle name="_Book1_TKHC-THOIQUAN-05-04-2004_STANDARD FILE" xfId="456"/>
    <cellStyle name="_C CHIN TUYEN" xfId="457"/>
    <cellStyle name="_C CHIN TUYEN_STANDARD FILE" xfId="458"/>
    <cellStyle name="_C.cong+B.luong-Sanluong" xfId="459"/>
    <cellStyle name="_CHI PHI KS GDTK KENH CAU SO 2-PL" xfId="463"/>
    <cellStyle name="_CHI PHI KS GDTK KENH HOA BINH" xfId="464"/>
    <cellStyle name="_cong hang rao" xfId="460"/>
    <cellStyle name="_Copy of CAU CHIN TUYEN" xfId="461"/>
    <cellStyle name="_Copy of CAU CHIN TUYEN_STANDARD FILE" xfId="462"/>
    <cellStyle name="_dien chieu sang" xfId="465"/>
    <cellStyle name="_DK KH 2009" xfId="466"/>
    <cellStyle name="_DK KH 2009_15_10_2013 BC nhu cau von doi ung ODA (2014-2016) ngay 15102013 Sua" xfId="467"/>
    <cellStyle name="_DK KH 2009_BC nhu cau von doi ung ODA nganh NN (BKH)" xfId="468"/>
    <cellStyle name="_DK KH 2009_BC nhu cau von doi ung ODA nganh NN (BKH)_05-12  KH trung han 2016-2020 - Liem Thinh edited" xfId="469"/>
    <cellStyle name="_DK KH 2009_BC nhu cau von doi ung ODA nganh NN (BKH)_Copy of 05-12  KH trung han 2016-2020 - Liem Thinh edited (1)" xfId="470"/>
    <cellStyle name="_DK KH 2009_BC Tai co cau (bieu TH)" xfId="471"/>
    <cellStyle name="_DK KH 2009_BC Tai co cau (bieu TH)_05-12  KH trung han 2016-2020 - Liem Thinh edited" xfId="472"/>
    <cellStyle name="_DK KH 2009_BC Tai co cau (bieu TH)_Copy of 05-12  KH trung han 2016-2020 - Liem Thinh edited (1)" xfId="473"/>
    <cellStyle name="_DK KH 2009_DK 2014-2015 final" xfId="474"/>
    <cellStyle name="_DK KH 2009_DK 2014-2015 final_05-12  KH trung han 2016-2020 - Liem Thinh edited" xfId="475"/>
    <cellStyle name="_DK KH 2009_DK 2014-2015 final_Copy of 05-12  KH trung han 2016-2020 - Liem Thinh edited (1)" xfId="476"/>
    <cellStyle name="_DK KH 2009_DK 2014-2015 new" xfId="477"/>
    <cellStyle name="_DK KH 2009_DK 2014-2015 new_05-12  KH trung han 2016-2020 - Liem Thinh edited" xfId="478"/>
    <cellStyle name="_DK KH 2009_DK 2014-2015 new_Copy of 05-12  KH trung han 2016-2020 - Liem Thinh edited (1)" xfId="479"/>
    <cellStyle name="_DK KH 2009_DK KH CBDT 2014 11-11-2013" xfId="480"/>
    <cellStyle name="_DK KH 2009_DK KH CBDT 2014 11-11-2013(1)" xfId="481"/>
    <cellStyle name="_DK KH 2009_DK KH CBDT 2014 11-11-2013(1)_05-12  KH trung han 2016-2020 - Liem Thinh edited" xfId="482"/>
    <cellStyle name="_DK KH 2009_DK KH CBDT 2014 11-11-2013(1)_Copy of 05-12  KH trung han 2016-2020 - Liem Thinh edited (1)" xfId="483"/>
    <cellStyle name="_DK KH 2009_DK KH CBDT 2014 11-11-2013_05-12  KH trung han 2016-2020 - Liem Thinh edited" xfId="484"/>
    <cellStyle name="_DK KH 2009_DK KH CBDT 2014 11-11-2013_Copy of 05-12  KH trung han 2016-2020 - Liem Thinh edited (1)" xfId="485"/>
    <cellStyle name="_DK KH 2009_KH 2011-2015" xfId="486"/>
    <cellStyle name="_DK KH 2009_tai co cau dau tu (tong hop)1" xfId="487"/>
    <cellStyle name="_DK KH 2010" xfId="488"/>
    <cellStyle name="_DK KH 2010 (BKH)" xfId="489"/>
    <cellStyle name="_DK KH 2010_15_10_2013 BC nhu cau von doi ung ODA (2014-2016) ngay 15102013 Sua" xfId="490"/>
    <cellStyle name="_DK KH 2010_BC nhu cau von doi ung ODA nganh NN (BKH)" xfId="491"/>
    <cellStyle name="_DK KH 2010_BC nhu cau von doi ung ODA nganh NN (BKH)_05-12  KH trung han 2016-2020 - Liem Thinh edited" xfId="492"/>
    <cellStyle name="_DK KH 2010_BC nhu cau von doi ung ODA nganh NN (BKH)_Copy of 05-12  KH trung han 2016-2020 - Liem Thinh edited (1)" xfId="493"/>
    <cellStyle name="_DK KH 2010_BC Tai co cau (bieu TH)" xfId="494"/>
    <cellStyle name="_DK KH 2010_BC Tai co cau (bieu TH)_05-12  KH trung han 2016-2020 - Liem Thinh edited" xfId="495"/>
    <cellStyle name="_DK KH 2010_BC Tai co cau (bieu TH)_Copy of 05-12  KH trung han 2016-2020 - Liem Thinh edited (1)" xfId="496"/>
    <cellStyle name="_DK KH 2010_DK 2014-2015 final" xfId="497"/>
    <cellStyle name="_DK KH 2010_DK 2014-2015 final_05-12  KH trung han 2016-2020 - Liem Thinh edited" xfId="498"/>
    <cellStyle name="_DK KH 2010_DK 2014-2015 final_Copy of 05-12  KH trung han 2016-2020 - Liem Thinh edited (1)" xfId="499"/>
    <cellStyle name="_DK KH 2010_DK 2014-2015 new" xfId="500"/>
    <cellStyle name="_DK KH 2010_DK 2014-2015 new_05-12  KH trung han 2016-2020 - Liem Thinh edited" xfId="501"/>
    <cellStyle name="_DK KH 2010_DK 2014-2015 new_Copy of 05-12  KH trung han 2016-2020 - Liem Thinh edited (1)" xfId="502"/>
    <cellStyle name="_DK KH 2010_DK KH CBDT 2014 11-11-2013" xfId="503"/>
    <cellStyle name="_DK KH 2010_DK KH CBDT 2014 11-11-2013(1)" xfId="504"/>
    <cellStyle name="_DK KH 2010_DK KH CBDT 2014 11-11-2013(1)_05-12  KH trung han 2016-2020 - Liem Thinh edited" xfId="505"/>
    <cellStyle name="_DK KH 2010_DK KH CBDT 2014 11-11-2013(1)_Copy of 05-12  KH trung han 2016-2020 - Liem Thinh edited (1)" xfId="506"/>
    <cellStyle name="_DK KH 2010_DK KH CBDT 2014 11-11-2013_05-12  KH trung han 2016-2020 - Liem Thinh edited" xfId="507"/>
    <cellStyle name="_DK KH 2010_DK KH CBDT 2014 11-11-2013_Copy of 05-12  KH trung han 2016-2020 - Liem Thinh edited (1)" xfId="508"/>
    <cellStyle name="_DK KH 2010_KH 2011-2015" xfId="509"/>
    <cellStyle name="_DK KH 2010_tai co cau dau tu (tong hop)1" xfId="510"/>
    <cellStyle name="_DK TPCP 2010" xfId="511"/>
    <cellStyle name="_DMdieuchinh _1c" xfId="512"/>
    <cellStyle name="_DMdieuchinh _1c_STANDARD FILE" xfId="513"/>
    <cellStyle name="_DO-D1500-KHONG CO TRONG DT" xfId="514"/>
    <cellStyle name="_Dong Thap" xfId="515"/>
    <cellStyle name="_DT CCAU SO 2" xfId="516"/>
    <cellStyle name="_DT CCAU SO 2_STANDARD FILE" xfId="517"/>
    <cellStyle name="_DTRTra10-06" xfId="518"/>
    <cellStyle name="_DTRTra10-06_da sua - 4 DU TOAN CAU BAN KENH MUONG LO" xfId="519"/>
    <cellStyle name="_DTRTra10-06_duong giong nhan ganh hao - cong ngang duong" xfId="520"/>
    <cellStyle name="_DTRTra10-06_Duong Giong Nhan Ganh Hao - Duong giao thong" xfId="521"/>
    <cellStyle name="_DTRTra10-06_KL-DH" xfId="522"/>
    <cellStyle name="_DTRTra10-06_KL-DH_da sua - 4 DU TOAN CAU BAN KENH MUONG LO" xfId="523"/>
    <cellStyle name="_DTRTra10-06_KL-DH_DT CONG-thamdinh" xfId="524"/>
    <cellStyle name="_DTRTra10-06_KL-DHDM" xfId="525"/>
    <cellStyle name="_DTRTra10-06_KL-DHDM_da sua - 4 DU TOAN CAU BAN KENH MUONG LO" xfId="526"/>
    <cellStyle name="_DTRTra10-06_KL-DHDM_DT CONG-thamdinh" xfId="527"/>
    <cellStyle name="_DTRTra10-06_KL-DHK" xfId="528"/>
    <cellStyle name="_DTRTra10-06_KL-DHK_da sua - 4 DU TOAN CAU BAN KENH MUONG LO" xfId="529"/>
    <cellStyle name="_DTRTra10-06_KL-DHK_DT CONG-thamdinh" xfId="530"/>
    <cellStyle name="_DU TOAN bo bao ba lang" xfId="531"/>
    <cellStyle name="_DU TOAN bo bao ba lang_STANDARD FILE" xfId="532"/>
    <cellStyle name="_Du toan Mau" xfId="533"/>
    <cellStyle name="_Du toan Mau_STANDARD FILE" xfId="534"/>
    <cellStyle name="_Duyet TK thay đôi" xfId="535"/>
    <cellStyle name="_Duyet TK thay đôi 2" xfId="536"/>
    <cellStyle name="_Duyet TK thay đôi_!1 1 bao cao giao KH ve HTCMT vung TNB   12-12-2011" xfId="537"/>
    <cellStyle name="_Duyet TK thay đôi_Bieu4HTMT" xfId="538"/>
    <cellStyle name="_Duyet TK thay đôi_Bieu4HTMT_!1 1 bao cao giao KH ve HTCMT vung TNB   12-12-2011" xfId="539"/>
    <cellStyle name="_Duyet TK thay đôi_Bieu4HTMT_KH TPCP vung TNB (03-1-2012)" xfId="540"/>
    <cellStyle name="_Duyet TK thay đôi_KH TPCP vung TNB (03-1-2012)" xfId="541"/>
    <cellStyle name="_GOITHAUSO2" xfId="542"/>
    <cellStyle name="_GOITHAUSO3" xfId="543"/>
    <cellStyle name="_GOITHAUSO4" xfId="544"/>
    <cellStyle name="_GT21_ CONG TIEU Þ60" xfId="545"/>
    <cellStyle name="_GT21_ CONG TIEU Þ60_STANDARD FILE" xfId="546"/>
    <cellStyle name="_GTGT 2003" xfId="547"/>
    <cellStyle name="_Gui VU KH 5-5-09" xfId="548"/>
    <cellStyle name="_Gui VU KH 5-5-09_05-12  KH trung han 2016-2020 - Liem Thinh edited" xfId="549"/>
    <cellStyle name="_Gui VU KH 5-5-09_Copy of 05-12  KH trung han 2016-2020 - Liem Thinh edited (1)" xfId="550"/>
    <cellStyle name="_Gui VU KH 5-5-09_KH TPCP 2016-2020 (tong hop)" xfId="551"/>
    <cellStyle name="_GVL4" xfId="552"/>
    <cellStyle name="_GVLmoi" xfId="553"/>
    <cellStyle name="_HaHoa_TDT_DienCSang" xfId="554"/>
    <cellStyle name="_HaHoa_TDT_DienCSang 2" xfId="555"/>
    <cellStyle name="_HaHoa19-5-07" xfId="556"/>
    <cellStyle name="_HaHoa19-5-07 2" xfId="557"/>
    <cellStyle name="_Huong CHI tieu Nhiem vu CTMTQG 2014(1)" xfId="558"/>
    <cellStyle name="_IN" xfId="559"/>
    <cellStyle name="_IN_!1 1 bao cao giao KH ve HTCMT vung TNB   12-12-2011" xfId="560"/>
    <cellStyle name="_IN_KH TPCP vung TNB (03-1-2012)" xfId="561"/>
    <cellStyle name="_k2+700" xfId="562"/>
    <cellStyle name="_KE KHAI THUE GTGT 2004" xfId="563"/>
    <cellStyle name="_KE KHAI THUE GTGT 2004_BCTC2004" xfId="564"/>
    <cellStyle name="_KE LUONG THUC" xfId="565"/>
    <cellStyle name="_KE LUONG THUC111" xfId="566"/>
    <cellStyle name="_KH 2009" xfId="1617"/>
    <cellStyle name="_KH 2009_15_10_2013 BC nhu cau von doi ung ODA (2014-2016) ngay 15102013 Sua" xfId="1618"/>
    <cellStyle name="_KH 2009_BC nhu cau von doi ung ODA nganh NN (BKH)" xfId="1619"/>
    <cellStyle name="_KH 2009_BC nhu cau von doi ung ODA nganh NN (BKH)_05-12  KH trung han 2016-2020 - Liem Thinh edited" xfId="1620"/>
    <cellStyle name="_KH 2009_BC nhu cau von doi ung ODA nganh NN (BKH)_Copy of 05-12  KH trung han 2016-2020 - Liem Thinh edited (1)" xfId="1621"/>
    <cellStyle name="_KH 2009_BC Tai co cau (bieu TH)" xfId="1622"/>
    <cellStyle name="_KH 2009_BC Tai co cau (bieu TH)_05-12  KH trung han 2016-2020 - Liem Thinh edited" xfId="1623"/>
    <cellStyle name="_KH 2009_BC Tai co cau (bieu TH)_Copy of 05-12  KH trung han 2016-2020 - Liem Thinh edited (1)" xfId="1624"/>
    <cellStyle name="_KH 2009_DK 2014-2015 final" xfId="1625"/>
    <cellStyle name="_KH 2009_DK 2014-2015 final_05-12  KH trung han 2016-2020 - Liem Thinh edited" xfId="1626"/>
    <cellStyle name="_KH 2009_DK 2014-2015 final_Copy of 05-12  KH trung han 2016-2020 - Liem Thinh edited (1)" xfId="1627"/>
    <cellStyle name="_KH 2009_DK 2014-2015 new" xfId="1628"/>
    <cellStyle name="_KH 2009_DK 2014-2015 new_05-12  KH trung han 2016-2020 - Liem Thinh edited" xfId="1629"/>
    <cellStyle name="_KH 2009_DK 2014-2015 new_Copy of 05-12  KH trung han 2016-2020 - Liem Thinh edited (1)" xfId="1630"/>
    <cellStyle name="_KH 2009_DK KH CBDT 2014 11-11-2013" xfId="1631"/>
    <cellStyle name="_KH 2009_DK KH CBDT 2014 11-11-2013(1)" xfId="1632"/>
    <cellStyle name="_KH 2009_DK KH CBDT 2014 11-11-2013(1)_05-12  KH trung han 2016-2020 - Liem Thinh edited" xfId="1633"/>
    <cellStyle name="_KH 2009_DK KH CBDT 2014 11-11-2013(1)_Copy of 05-12  KH trung han 2016-2020 - Liem Thinh edited (1)" xfId="1634"/>
    <cellStyle name="_KH 2009_DK KH CBDT 2014 11-11-2013_05-12  KH trung han 2016-2020 - Liem Thinh edited" xfId="1635"/>
    <cellStyle name="_KH 2009_DK KH CBDT 2014 11-11-2013_Copy of 05-12  KH trung han 2016-2020 - Liem Thinh edited (1)" xfId="1636"/>
    <cellStyle name="_KH 2009_KH 2011-2015" xfId="1637"/>
    <cellStyle name="_KH 2009_tai co cau dau tu (tong hop)1" xfId="1638"/>
    <cellStyle name="_KH 2012 (TPCP) Bac Lieu (25-12-2011)" xfId="1639"/>
    <cellStyle name="_Kh ql62 (2010) 11-09" xfId="1640"/>
    <cellStyle name="_KH TPCP 2010 17-3-10" xfId="1641"/>
    <cellStyle name="_KH TPCP vung TNB (03-1-2012)" xfId="1642"/>
    <cellStyle name="_KH ung von cap bach 2009-Cuc NTTS de nghi (sua)" xfId="1643"/>
    <cellStyle name="_KH.DTC.gd2016-2020 tinh (T2-2015)" xfId="1644"/>
    <cellStyle name="_Khung 2012" xfId="1645"/>
    <cellStyle name="_Khung nam 2010" xfId="1646"/>
    <cellStyle name="_x0001__kien giang 2" xfId="567"/>
    <cellStyle name="_KT (2)" xfId="568"/>
    <cellStyle name="_KT (2) 2" xfId="569"/>
    <cellStyle name="_KT (2)_05-12  KH trung han 2016-2020 - Liem Thinh edited" xfId="570"/>
    <cellStyle name="_KT (2)_1" xfId="571"/>
    <cellStyle name="_KT (2)_1 2" xfId="572"/>
    <cellStyle name="_KT (2)_1_05-12  KH trung han 2016-2020 - Liem Thinh edited" xfId="573"/>
    <cellStyle name="_KT (2)_1_Copy of 05-12  KH trung han 2016-2020 - Liem Thinh edited (1)" xfId="574"/>
    <cellStyle name="_KT (2)_1_KH TPCP 2016-2020 (tong hop)" xfId="575"/>
    <cellStyle name="_KT (2)_1_Lora-tungchau" xfId="576"/>
    <cellStyle name="_KT (2)_1_Lora-tungchau 2" xfId="577"/>
    <cellStyle name="_KT (2)_1_Lora-tungchau_05-12  KH trung han 2016-2020 - Liem Thinh edited" xfId="578"/>
    <cellStyle name="_KT (2)_1_Lora-tungchau_Copy of 05-12  KH trung han 2016-2020 - Liem Thinh edited (1)" xfId="579"/>
    <cellStyle name="_KT (2)_1_Lora-tungchau_KH TPCP 2016-2020 (tong hop)" xfId="580"/>
    <cellStyle name="_KT (2)_1_Qt-HT3PQ1(CauKho)" xfId="581"/>
    <cellStyle name="_KT (2)_1_STANDARD FILE" xfId="582"/>
    <cellStyle name="_KT (2)_2" xfId="583"/>
    <cellStyle name="_KT (2)_2_C CHIN TUYEN" xfId="584"/>
    <cellStyle name="_KT (2)_2_C CHIN TUYEN_STANDARD FILE" xfId="585"/>
    <cellStyle name="_KT (2)_2_Copy of CAU CHIN TUYEN" xfId="586"/>
    <cellStyle name="_KT (2)_2_Copy of CAU CHIN TUYEN_STANDARD FILE" xfId="587"/>
    <cellStyle name="_KT (2)_2_DT CCAU SO 2" xfId="588"/>
    <cellStyle name="_KT (2)_2_DT CCAU SO 2_STANDARD FILE" xfId="589"/>
    <cellStyle name="_KT (2)_2_DU TOAN bo bao ba lang" xfId="590"/>
    <cellStyle name="_KT (2)_2_DU TOAN bo bao ba lang_STANDARD FILE" xfId="591"/>
    <cellStyle name="_KT (2)_2_Du toan Mau" xfId="592"/>
    <cellStyle name="_KT (2)_2_Du toan Mau_STANDARD FILE" xfId="593"/>
    <cellStyle name="_KT (2)_2_GT21_ CONG TIEU Þ60" xfId="594"/>
    <cellStyle name="_KT (2)_2_GT21_ CONG TIEU Þ60_STANDARD FILE" xfId="595"/>
    <cellStyle name="_KT (2)_2_GVL4" xfId="596"/>
    <cellStyle name="_KT (2)_2_GVL4_STANDARD FILE" xfId="597"/>
    <cellStyle name="_KT (2)_2_GVLmoi" xfId="598"/>
    <cellStyle name="_KT (2)_2_GVLmoi_STANDARD FILE" xfId="599"/>
    <cellStyle name="_KT (2)_2_k2+700" xfId="600"/>
    <cellStyle name="_KT (2)_2_k2+700_STANDARD FILE" xfId="601"/>
    <cellStyle name="_KT (2)_2_KE LUONG THUC" xfId="602"/>
    <cellStyle name="_KT (2)_2_KE LUONG THUC_STANDARD FILE" xfId="603"/>
    <cellStyle name="_KT (2)_2_KE LUONG THUC111" xfId="604"/>
    <cellStyle name="_KT (2)_2_KE LUONG THUC111_STANDARD FILE" xfId="605"/>
    <cellStyle name="_KT (2)_2_STANDARD FILE" xfId="606"/>
    <cellStyle name="_KT (2)_2_STKL KE BAC LIEU" xfId="607"/>
    <cellStyle name="_KT (2)_2_STKL KE BAC LIEU_STANDARD FILE" xfId="608"/>
    <cellStyle name="_KT (2)_2_TG-TH" xfId="609"/>
    <cellStyle name="_KT (2)_2_TG-TH 2" xfId="610"/>
    <cellStyle name="_KT (2)_2_TG-TH_05-12  KH trung han 2016-2020 - Liem Thinh edited" xfId="611"/>
    <cellStyle name="_KT (2)_2_TG-TH_ApGiaVatTu_cayxanh_latgach" xfId="612"/>
    <cellStyle name="_KT (2)_2_TG-TH_BANG TONG HOP TINH HINH THANH QUYET TOAN (MOI I)" xfId="613"/>
    <cellStyle name="_KT (2)_2_TG-TH_BAO CAO KLCT PT2000" xfId="614"/>
    <cellStyle name="_KT (2)_2_TG-TH_BAO CAO PT2000" xfId="615"/>
    <cellStyle name="_KT (2)_2_TG-TH_BAO CAO PT2000_Book1" xfId="616"/>
    <cellStyle name="_KT (2)_2_TG-TH_Bao cao XDCB 2001 - T11 KH dieu chinh 20-11-THAI" xfId="617"/>
    <cellStyle name="_KT (2)_2_TG-TH_BAO GIA NGAY 24-10-08 (co dam)" xfId="618"/>
    <cellStyle name="_KT (2)_2_TG-TH_BC  NAM 2007" xfId="619"/>
    <cellStyle name="_KT (2)_2_TG-TH_BC CV 6403 BKHĐT" xfId="620"/>
    <cellStyle name="_KT (2)_2_TG-TH_BC NQ11-CP - chinh sua lai" xfId="621"/>
    <cellStyle name="_KT (2)_2_TG-TH_BC NQ11-CP-Quynh sau bieu so3" xfId="622"/>
    <cellStyle name="_KT (2)_2_TG-TH_BC_NQ11-CP_-_Thao_sua_lai" xfId="623"/>
    <cellStyle name="_KT (2)_2_TG-TH_Bieu mau cong trinh khoi cong moi 3-4" xfId="624"/>
    <cellStyle name="_KT (2)_2_TG-TH_Bieu3ODA" xfId="625"/>
    <cellStyle name="_KT (2)_2_TG-TH_Bieu3ODA_1" xfId="626"/>
    <cellStyle name="_KT (2)_2_TG-TH_Bieu4HTMT" xfId="627"/>
    <cellStyle name="_KT (2)_2_TG-TH_bo sung von KCH nam 2010 va Du an tre kho khan" xfId="628"/>
    <cellStyle name="_KT (2)_2_TG-TH_Book1" xfId="629"/>
    <cellStyle name="_KT (2)_2_TG-TH_Book1 2" xfId="630"/>
    <cellStyle name="_KT (2)_2_TG-TH_Book1_1" xfId="631"/>
    <cellStyle name="_KT (2)_2_TG-TH_Book1_1 2" xfId="632"/>
    <cellStyle name="_KT (2)_2_TG-TH_Book1_1_BC CV 6403 BKHĐT" xfId="633"/>
    <cellStyle name="_KT (2)_2_TG-TH_Book1_1_Bieu mau cong trinh khoi cong moi 3-4" xfId="634"/>
    <cellStyle name="_KT (2)_2_TG-TH_Book1_1_Bieu3ODA" xfId="635"/>
    <cellStyle name="_KT (2)_2_TG-TH_Book1_1_Bieu4HTMT" xfId="636"/>
    <cellStyle name="_KT (2)_2_TG-TH_Book1_1_Book1" xfId="637"/>
    <cellStyle name="_KT (2)_2_TG-TH_Book1_1_Luy ke von ung nam 2011 -Thoa gui ngay 12-8-2012" xfId="638"/>
    <cellStyle name="_KT (2)_2_TG-TH_Book1_1_STANDARD FILE" xfId="639"/>
    <cellStyle name="_KT (2)_2_TG-TH_Book1_2" xfId="640"/>
    <cellStyle name="_KT (2)_2_TG-TH_Book1_2 2" xfId="641"/>
    <cellStyle name="_KT (2)_2_TG-TH_Book1_2_BC CV 6403 BKHĐT" xfId="642"/>
    <cellStyle name="_KT (2)_2_TG-TH_Book1_2_Bieu3ODA" xfId="643"/>
    <cellStyle name="_KT (2)_2_TG-TH_Book1_2_Luy ke von ung nam 2011 -Thoa gui ngay 12-8-2012" xfId="644"/>
    <cellStyle name="_KT (2)_2_TG-TH_Book1_3" xfId="645"/>
    <cellStyle name="_KT (2)_2_TG-TH_Book1_3 2" xfId="646"/>
    <cellStyle name="_KT (2)_2_TG-TH_Book1_BC CV 6403 BKHĐT" xfId="647"/>
    <cellStyle name="_KT (2)_2_TG-TH_Book1_Bieu mau cong trinh khoi cong moi 3-4" xfId="648"/>
    <cellStyle name="_KT (2)_2_TG-TH_Book1_Bieu3ODA" xfId="649"/>
    <cellStyle name="_KT (2)_2_TG-TH_Book1_Bieu4HTMT" xfId="650"/>
    <cellStyle name="_KT (2)_2_TG-TH_Book1_bo sung von KCH nam 2010 va Du an tre kho khan" xfId="651"/>
    <cellStyle name="_KT (2)_2_TG-TH_Book1_Book1" xfId="652"/>
    <cellStyle name="_KT (2)_2_TG-TH_Book1_C CHIN TUYEN" xfId="653"/>
    <cellStyle name="_KT (2)_2_TG-TH_Book1_C CHIN TUYEN_STANDARD FILE" xfId="654"/>
    <cellStyle name="_KT (2)_2_TG-TH_Book1_Copy of CAU CHIN TUYEN" xfId="655"/>
    <cellStyle name="_KT (2)_2_TG-TH_Book1_Copy of CAU CHIN TUYEN_STANDARD FILE" xfId="656"/>
    <cellStyle name="_KT (2)_2_TG-TH_Book1_danh muc chuan bi dau tu 2011 ngay 07-6-2011" xfId="657"/>
    <cellStyle name="_KT (2)_2_TG-TH_Book1_Danh muc pbo nguon von XSKT, XDCB nam 2009 chuyen qua nam 2010" xfId="658"/>
    <cellStyle name="_KT (2)_2_TG-TH_Book1_dieu chinh KH 2011 ngay 26-5-2011111" xfId="659"/>
    <cellStyle name="_KT (2)_2_TG-TH_Book1_DS KCH PHAN BO VON NSDP NAM 2010" xfId="660"/>
    <cellStyle name="_KT (2)_2_TG-TH_Book1_DT CCAU SO 2" xfId="661"/>
    <cellStyle name="_KT (2)_2_TG-TH_Book1_DT CCAU SO 2_STANDARD FILE" xfId="662"/>
    <cellStyle name="_KT (2)_2_TG-TH_Book1_DU TOAN bo bao ba lang" xfId="663"/>
    <cellStyle name="_KT (2)_2_TG-TH_Book1_DU TOAN bo bao ba lang_STANDARD FILE" xfId="664"/>
    <cellStyle name="_KT (2)_2_TG-TH_Book1_Du toan Mau" xfId="665"/>
    <cellStyle name="_KT (2)_2_TG-TH_Book1_Du toan Mau_STANDARD FILE" xfId="666"/>
    <cellStyle name="_KT (2)_2_TG-TH_Book1_giao KH 2011 ngay 10-12-2010" xfId="669"/>
    <cellStyle name="_KT (2)_2_TG-TH_Book1_GT21_ CONG TIEU Þ60" xfId="667"/>
    <cellStyle name="_KT (2)_2_TG-TH_Book1_GT21_ CONG TIEU Þ60_STANDARD FILE" xfId="668"/>
    <cellStyle name="_KT (2)_2_TG-TH_Book1_Luy ke von ung nam 2011 -Thoa gui ngay 12-8-2012" xfId="670"/>
    <cellStyle name="_KT (2)_2_TG-TH_Book1_STANDARD FILE" xfId="671"/>
    <cellStyle name="_KT (2)_2_TG-TH_Book1_THDT" xfId="676"/>
    <cellStyle name="_KT (2)_2_TG-TH_Book1_THDT_STANDARD FILE" xfId="677"/>
    <cellStyle name="_KT (2)_2_TG-TH_Book1_THDTGOI 21" xfId="678"/>
    <cellStyle name="_KT (2)_2_TG-TH_Book1_THDTGOI 21_STANDARD FILE" xfId="679"/>
    <cellStyle name="_KT (2)_2_TG-TH_Book1_THONG KE THEP" xfId="680"/>
    <cellStyle name="_KT (2)_2_TG-TH_Book1_THONG KE THEP_STANDARD FILE" xfId="681"/>
    <cellStyle name="_KT (2)_2_TG-TH_Book1_TKHC-THOIQUAN-05-04-2004" xfId="672"/>
    <cellStyle name="_KT (2)_2_TG-TH_Book1_TKHC-THOIQUAN-05-04-2004_STANDARD FILE" xfId="673"/>
    <cellStyle name="_KT (2)_2_TG-TH_Book1_TONG DU TOAN VINH LONG-PA1" xfId="674"/>
    <cellStyle name="_KT (2)_2_TG-TH_Book1_TONG DU TOAN VINH LONG-PA1_STANDARD FILE" xfId="675"/>
    <cellStyle name="_KT (2)_2_TG-TH_C CHIN TUYEN" xfId="682"/>
    <cellStyle name="_KT (2)_2_TG-TH_C CHIN TUYEN_STANDARD FILE" xfId="683"/>
    <cellStyle name="_KT (2)_2_TG-TH_CAU Khanh Nam(Thi Cong)" xfId="684"/>
    <cellStyle name="_KT (2)_2_TG-TH_ChiHuong_ApGia" xfId="689"/>
    <cellStyle name="_KT (2)_2_TG-TH_CoCauPhi (version 1)" xfId="685"/>
    <cellStyle name="_KT (2)_2_TG-TH_Copy of 05-12  KH trung han 2016-2020 - Liem Thinh edited (1)" xfId="686"/>
    <cellStyle name="_KT (2)_2_TG-TH_Copy of CAU CHIN TUYEN" xfId="687"/>
    <cellStyle name="_KT (2)_2_TG-TH_Copy of CAU CHIN TUYEN_STANDARD FILE" xfId="688"/>
    <cellStyle name="_KT (2)_2_TG-TH_danh muc chuan bi dau tu 2011 ngay 07-6-2011" xfId="690"/>
    <cellStyle name="_KT (2)_2_TG-TH_Danh muc pbo nguon von XSKT, XDCB nam 2009 chuyen qua nam 2010" xfId="691"/>
    <cellStyle name="_KT (2)_2_TG-TH_DAU NOI PL-CL TAI PHU LAMHC" xfId="692"/>
    <cellStyle name="_KT (2)_2_TG-TH_dieu chinh KH 2011 ngay 26-5-2011111" xfId="693"/>
    <cellStyle name="_KT (2)_2_TG-TH_DS KCH PHAN BO VON NSDP NAM 2010" xfId="694"/>
    <cellStyle name="_KT (2)_2_TG-TH_DT CCAU SO 2" xfId="695"/>
    <cellStyle name="_KT (2)_2_TG-TH_DT CCAU SO 2_STANDARD FILE" xfId="696"/>
    <cellStyle name="_KT (2)_2_TG-TH_DTCDT MR.2N110.HOCMON.TDTOAN.CCUNG" xfId="697"/>
    <cellStyle name="_KT (2)_2_TG-TH_DU TOAN bo bao ba lang" xfId="698"/>
    <cellStyle name="_KT (2)_2_TG-TH_DU TOAN bo bao ba lang_STANDARD FILE" xfId="699"/>
    <cellStyle name="_KT (2)_2_TG-TH_Du toan Mau" xfId="700"/>
    <cellStyle name="_KT (2)_2_TG-TH_Du toan Mau_STANDARD FILE" xfId="701"/>
    <cellStyle name="_KT (2)_2_TG-TH_DU TRU VAT TU" xfId="702"/>
    <cellStyle name="_KT (2)_2_TG-TH_giao KH 2011 ngay 10-12-2010" xfId="710"/>
    <cellStyle name="_KT (2)_2_TG-TH_GT21_ CONG TIEU Þ60" xfId="703"/>
    <cellStyle name="_KT (2)_2_TG-TH_GT21_ CONG TIEU Þ60_STANDARD FILE" xfId="704"/>
    <cellStyle name="_KT (2)_2_TG-TH_GTGT 2003" xfId="705"/>
    <cellStyle name="_KT (2)_2_TG-TH_GVL4" xfId="706"/>
    <cellStyle name="_KT (2)_2_TG-TH_GVL4_STANDARD FILE" xfId="707"/>
    <cellStyle name="_KT (2)_2_TG-TH_GVLmoi" xfId="708"/>
    <cellStyle name="_KT (2)_2_TG-TH_GVLmoi_STANDARD FILE" xfId="709"/>
    <cellStyle name="_KT (2)_2_TG-TH_k2+700" xfId="711"/>
    <cellStyle name="_KT (2)_2_TG-TH_k2+700_STANDARD FILE" xfId="712"/>
    <cellStyle name="_KT (2)_2_TG-TH_KE KHAI THUE GTGT 2004" xfId="713"/>
    <cellStyle name="_KT (2)_2_TG-TH_KE KHAI THUE GTGT 2004_BCTC2004" xfId="714"/>
    <cellStyle name="_KT (2)_2_TG-TH_KE LUONG THUC" xfId="715"/>
    <cellStyle name="_KT (2)_2_TG-TH_KE LUONG THUC_STANDARD FILE" xfId="716"/>
    <cellStyle name="_KT (2)_2_TG-TH_KE LUONG THUC111" xfId="717"/>
    <cellStyle name="_KT (2)_2_TG-TH_KE LUONG THUC111_STANDARD FILE" xfId="718"/>
    <cellStyle name="_KT (2)_2_TG-TH_KH TPCP 2016-2020 (tong hop)" xfId="720"/>
    <cellStyle name="_KT (2)_2_TG-TH_KH TPCP vung TNB (03-1-2012)" xfId="721"/>
    <cellStyle name="_KT (2)_2_TG-TH_kien giang 2" xfId="719"/>
    <cellStyle name="_KT (2)_2_TG-TH_Lora-tungchau" xfId="722"/>
    <cellStyle name="_KT (2)_2_TG-TH_Luy ke von ung nam 2011 -Thoa gui ngay 12-8-2012" xfId="723"/>
    <cellStyle name="_KT (2)_2_TG-TH_NhanCong" xfId="725"/>
    <cellStyle name="_KT (2)_2_TG-TH_N-X-T-04" xfId="724"/>
    <cellStyle name="_KT (2)_2_TG-TH_PGIA-phieu tham tra Kho bac" xfId="726"/>
    <cellStyle name="_KT (2)_2_TG-TH_phu luc tong ket tinh hinh TH giai doan 03-10 (ngay 30)" xfId="731"/>
    <cellStyle name="_KT (2)_2_TG-TH_PT02-02" xfId="727"/>
    <cellStyle name="_KT (2)_2_TG-TH_PT02-02_Book1" xfId="728"/>
    <cellStyle name="_KT (2)_2_TG-TH_PT02-03" xfId="729"/>
    <cellStyle name="_KT (2)_2_TG-TH_PT02-03_Book1" xfId="730"/>
    <cellStyle name="_KT (2)_2_TG-TH_Qt-HT3PQ1(CauKho)" xfId="732"/>
    <cellStyle name="_KT (2)_2_TG-TH_Sheet1" xfId="733"/>
    <cellStyle name="_KT (2)_2_TG-TH_STANDARD FILE" xfId="734"/>
    <cellStyle name="_KT (2)_2_TG-TH_STKL KE BAC LIEU" xfId="735"/>
    <cellStyle name="_KT (2)_2_TG-TH_STKL KE BAC LIEU_STANDARD FILE" xfId="736"/>
    <cellStyle name="_KT (2)_2_TG-TH_THDT" xfId="742"/>
    <cellStyle name="_KT (2)_2_TG-TH_THDT_1" xfId="743"/>
    <cellStyle name="_KT (2)_2_TG-TH_THDT_1_STANDARD FILE" xfId="744"/>
    <cellStyle name="_KT (2)_2_TG-TH_THDT_STANDARD FILE" xfId="745"/>
    <cellStyle name="_KT (2)_2_TG-TH_THONG KE THEP" xfId="746"/>
    <cellStyle name="_KT (2)_2_TG-TH_THONG KE THEP_STANDARD FILE" xfId="747"/>
    <cellStyle name="_KT (2)_2_TG-TH_TK152-04" xfId="737"/>
    <cellStyle name="_KT (2)_2_TG-TH_TKHC-THOIQUAN-05-04-2004" xfId="738"/>
    <cellStyle name="_KT (2)_2_TG-TH_TKHC-THOIQUAN-05-04-2004_STANDARD FILE" xfId="739"/>
    <cellStyle name="_KT (2)_2_TG-TH_TMDTPA1" xfId="740"/>
    <cellStyle name="_KT (2)_2_TG-TH_TMDTPA1_STANDARD FILE" xfId="741"/>
    <cellStyle name="_KT (2)_2_TG-TH_ÿÿÿÿÿ" xfId="748"/>
    <cellStyle name="_KT (2)_2_TG-TH_ÿÿÿÿÿ_Bieu mau cong trinh khoi cong moi 3-4" xfId="749"/>
    <cellStyle name="_KT (2)_2_TG-TH_ÿÿÿÿÿ_Bieu3ODA" xfId="750"/>
    <cellStyle name="_KT (2)_2_TG-TH_ÿÿÿÿÿ_Bieu4HTMT" xfId="751"/>
    <cellStyle name="_KT (2)_2_TG-TH_ÿÿÿÿÿ_KH TPCP vung TNB (03-1-2012)" xfId="753"/>
    <cellStyle name="_KT (2)_2_TG-TH_ÿÿÿÿÿ_kien giang 2" xfId="752"/>
    <cellStyle name="_KT (2)_2_THDT" xfId="756"/>
    <cellStyle name="_KT (2)_2_THDT_1" xfId="757"/>
    <cellStyle name="_KT (2)_2_THDT_1_STANDARD FILE" xfId="758"/>
    <cellStyle name="_KT (2)_2_THDT_STANDARD FILE" xfId="759"/>
    <cellStyle name="_KT (2)_2_THONG KE THEP" xfId="760"/>
    <cellStyle name="_KT (2)_2_THONG KE THEP_STANDARD FILE" xfId="761"/>
    <cellStyle name="_KT (2)_2_TMDTPA1" xfId="754"/>
    <cellStyle name="_KT (2)_2_TMDTPA1_STANDARD FILE" xfId="755"/>
    <cellStyle name="_KT (2)_3" xfId="762"/>
    <cellStyle name="_KT (2)_3_STANDARD FILE" xfId="763"/>
    <cellStyle name="_KT (2)_3_TG-TH" xfId="764"/>
    <cellStyle name="_KT (2)_3_TG-TH 2" xfId="765"/>
    <cellStyle name="_KT (2)_3_TG-TH_05-12  KH trung han 2016-2020 - Liem Thinh edited" xfId="766"/>
    <cellStyle name="_KT (2)_3_TG-TH_BC  NAM 2007" xfId="767"/>
    <cellStyle name="_KT (2)_3_TG-TH_Bieu mau cong trinh khoi cong moi 3-4" xfId="768"/>
    <cellStyle name="_KT (2)_3_TG-TH_Bieu3ODA" xfId="769"/>
    <cellStyle name="_KT (2)_3_TG-TH_Bieu3ODA_1" xfId="770"/>
    <cellStyle name="_KT (2)_3_TG-TH_Bieu4HTMT" xfId="771"/>
    <cellStyle name="_KT (2)_3_TG-TH_bo sung von KCH nam 2010 va Du an tre kho khan" xfId="772"/>
    <cellStyle name="_KT (2)_3_TG-TH_Book1" xfId="773"/>
    <cellStyle name="_KT (2)_3_TG-TH_Book1 2" xfId="774"/>
    <cellStyle name="_KT (2)_3_TG-TH_Book1_1" xfId="775"/>
    <cellStyle name="_KT (2)_3_TG-TH_Book1_1_STANDARD FILE" xfId="776"/>
    <cellStyle name="_KT (2)_3_TG-TH_Book1_BC-QT-WB-dthao" xfId="777"/>
    <cellStyle name="_KT (2)_3_TG-TH_Book1_BC-QT-WB-dthao_05-12  KH trung han 2016-2020 - Liem Thinh edited" xfId="778"/>
    <cellStyle name="_KT (2)_3_TG-TH_Book1_BC-QT-WB-dthao_Copy of 05-12  KH trung han 2016-2020 - Liem Thinh edited (1)" xfId="779"/>
    <cellStyle name="_KT (2)_3_TG-TH_Book1_BC-QT-WB-dthao_KH TPCP 2016-2020 (tong hop)" xfId="780"/>
    <cellStyle name="_KT (2)_3_TG-TH_Book1_KH TPCP vung TNB (03-1-2012)" xfId="782"/>
    <cellStyle name="_KT (2)_3_TG-TH_Book1_kien giang 2" xfId="781"/>
    <cellStyle name="_KT (2)_3_TG-TH_Book1_STANDARD FILE" xfId="783"/>
    <cellStyle name="_KT (2)_3_TG-TH_Book1_TKHC-THOIQUAN-05-04-2004" xfId="784"/>
    <cellStyle name="_KT (2)_3_TG-TH_Book1_TKHC-THOIQUAN-05-04-2004_STANDARD FILE" xfId="785"/>
    <cellStyle name="_KT (2)_3_TG-TH_C CHIN TUYEN" xfId="786"/>
    <cellStyle name="_KT (2)_3_TG-TH_C CHIN TUYEN_STANDARD FILE" xfId="787"/>
    <cellStyle name="_KT (2)_3_TG-TH_Copy of 05-12  KH trung han 2016-2020 - Liem Thinh edited (1)" xfId="788"/>
    <cellStyle name="_KT (2)_3_TG-TH_Copy of CAU CHIN TUYEN" xfId="789"/>
    <cellStyle name="_KT (2)_3_TG-TH_Copy of CAU CHIN TUYEN_STANDARD FILE" xfId="790"/>
    <cellStyle name="_KT (2)_3_TG-TH_danh muc chuan bi dau tu 2011 ngay 07-6-2011" xfId="791"/>
    <cellStyle name="_KT (2)_3_TG-TH_Danh muc pbo nguon von XSKT, XDCB nam 2009 chuyen qua nam 2010" xfId="792"/>
    <cellStyle name="_KT (2)_3_TG-TH_dieu chinh KH 2011 ngay 26-5-2011111" xfId="793"/>
    <cellStyle name="_KT (2)_3_TG-TH_DS KCH PHAN BO VON NSDP NAM 2010" xfId="794"/>
    <cellStyle name="_KT (2)_3_TG-TH_DT CCAU SO 2" xfId="795"/>
    <cellStyle name="_KT (2)_3_TG-TH_DT CCAU SO 2_STANDARD FILE" xfId="796"/>
    <cellStyle name="_KT (2)_3_TG-TH_DU TOAN bo bao ba lang" xfId="797"/>
    <cellStyle name="_KT (2)_3_TG-TH_DU TOAN bo bao ba lang_STANDARD FILE" xfId="798"/>
    <cellStyle name="_KT (2)_3_TG-TH_Du toan Mau" xfId="799"/>
    <cellStyle name="_KT (2)_3_TG-TH_Du toan Mau_STANDARD FILE" xfId="800"/>
    <cellStyle name="_KT (2)_3_TG-TH_giao KH 2011 ngay 10-12-2010" xfId="808"/>
    <cellStyle name="_KT (2)_3_TG-TH_GT21_ CONG TIEU Þ60" xfId="801"/>
    <cellStyle name="_KT (2)_3_TG-TH_GT21_ CONG TIEU Þ60_STANDARD FILE" xfId="802"/>
    <cellStyle name="_KT (2)_3_TG-TH_GTGT 2003" xfId="803"/>
    <cellStyle name="_KT (2)_3_TG-TH_GVL4" xfId="804"/>
    <cellStyle name="_KT (2)_3_TG-TH_GVL4_STANDARD FILE" xfId="805"/>
    <cellStyle name="_KT (2)_3_TG-TH_GVLmoi" xfId="806"/>
    <cellStyle name="_KT (2)_3_TG-TH_GVLmoi_STANDARD FILE" xfId="807"/>
    <cellStyle name="_KT (2)_3_TG-TH_k2+700" xfId="809"/>
    <cellStyle name="_KT (2)_3_TG-TH_k2+700_STANDARD FILE" xfId="810"/>
    <cellStyle name="_KT (2)_3_TG-TH_KE KHAI THUE GTGT 2004" xfId="811"/>
    <cellStyle name="_KT (2)_3_TG-TH_KE KHAI THUE GTGT 2004_BCTC2004" xfId="812"/>
    <cellStyle name="_KT (2)_3_TG-TH_KE LUONG THUC" xfId="813"/>
    <cellStyle name="_KT (2)_3_TG-TH_KE LUONG THUC_STANDARD FILE" xfId="814"/>
    <cellStyle name="_KT (2)_3_TG-TH_KE LUONG THUC111" xfId="815"/>
    <cellStyle name="_KT (2)_3_TG-TH_KE LUONG THUC111_STANDARD FILE" xfId="816"/>
    <cellStyle name="_KT (2)_3_TG-TH_KH TPCP 2016-2020 (tong hop)" xfId="818"/>
    <cellStyle name="_KT (2)_3_TG-TH_KH TPCP vung TNB (03-1-2012)" xfId="819"/>
    <cellStyle name="_KT (2)_3_TG-TH_kien giang 2" xfId="817"/>
    <cellStyle name="_KT (2)_3_TG-TH_Lora-tungchau" xfId="820"/>
    <cellStyle name="_KT (2)_3_TG-TH_Lora-tungchau 2" xfId="821"/>
    <cellStyle name="_KT (2)_3_TG-TH_Lora-tungchau_05-12  KH trung han 2016-2020 - Liem Thinh edited" xfId="822"/>
    <cellStyle name="_KT (2)_3_TG-TH_Lora-tungchau_Copy of 05-12  KH trung han 2016-2020 - Liem Thinh edited (1)" xfId="823"/>
    <cellStyle name="_KT (2)_3_TG-TH_Lora-tungchau_KH TPCP 2016-2020 (tong hop)" xfId="824"/>
    <cellStyle name="_KT (2)_3_TG-TH_N-X-T-04" xfId="825"/>
    <cellStyle name="_KT (2)_3_TG-TH_PERSONAL" xfId="826"/>
    <cellStyle name="_KT (2)_3_TG-TH_PERSONAL_BC CV 6403 BKHĐT" xfId="827"/>
    <cellStyle name="_KT (2)_3_TG-TH_PERSONAL_Bieu mau cong trinh khoi cong moi 3-4" xfId="828"/>
    <cellStyle name="_KT (2)_3_TG-TH_PERSONAL_Bieu3ODA" xfId="829"/>
    <cellStyle name="_KT (2)_3_TG-TH_PERSONAL_Bieu4HTMT" xfId="830"/>
    <cellStyle name="_KT (2)_3_TG-TH_PERSONAL_Book1" xfId="831"/>
    <cellStyle name="_KT (2)_3_TG-TH_PERSONAL_Book1 2" xfId="832"/>
    <cellStyle name="_KT (2)_3_TG-TH_PERSONAL_Book1_STANDARD FILE" xfId="833"/>
    <cellStyle name="_KT (2)_3_TG-TH_PERSONAL_HTQ.8 GD1" xfId="834"/>
    <cellStyle name="_KT (2)_3_TG-TH_PERSONAL_HTQ.8 GD1_05-12  KH trung han 2016-2020 - Liem Thinh edited" xfId="835"/>
    <cellStyle name="_KT (2)_3_TG-TH_PERSONAL_HTQ.8 GD1_Copy of 05-12  KH trung han 2016-2020 - Liem Thinh edited (1)" xfId="836"/>
    <cellStyle name="_KT (2)_3_TG-TH_PERSONAL_HTQ.8 GD1_KH TPCP 2016-2020 (tong hop)" xfId="837"/>
    <cellStyle name="_KT (2)_3_TG-TH_PERSONAL_Luy ke von ung nam 2011 -Thoa gui ngay 12-8-2012" xfId="838"/>
    <cellStyle name="_KT (2)_3_TG-TH_PERSONAL_STANDARD FILE" xfId="839"/>
    <cellStyle name="_KT (2)_3_TG-TH_PERSONAL_Tong hop KHCB 2001" xfId="840"/>
    <cellStyle name="_KT (2)_3_TG-TH_PERSONAL_Tong hop KHCB 2001_STANDARD FILE" xfId="841"/>
    <cellStyle name="_KT (2)_3_TG-TH_Qt-HT3PQ1(CauKho)" xfId="842"/>
    <cellStyle name="_KT (2)_3_TG-TH_STANDARD FILE" xfId="843"/>
    <cellStyle name="_KT (2)_3_TG-TH_STKL KE BAC LIEU" xfId="844"/>
    <cellStyle name="_KT (2)_3_TG-TH_STKL KE BAC LIEU_STANDARD FILE" xfId="845"/>
    <cellStyle name="_KT (2)_3_TG-TH_THDT" xfId="851"/>
    <cellStyle name="_KT (2)_3_TG-TH_THDT_1" xfId="852"/>
    <cellStyle name="_KT (2)_3_TG-TH_THDT_1_STANDARD FILE" xfId="853"/>
    <cellStyle name="_KT (2)_3_TG-TH_THDT_STANDARD FILE" xfId="854"/>
    <cellStyle name="_KT (2)_3_TG-TH_THONG KE THEP" xfId="855"/>
    <cellStyle name="_KT (2)_3_TG-TH_THONG KE THEP_STANDARD FILE" xfId="856"/>
    <cellStyle name="_KT (2)_3_TG-TH_TK152-04" xfId="846"/>
    <cellStyle name="_KT (2)_3_TG-TH_TKHC-THOIQUAN-05-04-2004" xfId="847"/>
    <cellStyle name="_KT (2)_3_TG-TH_TKHC-THOIQUAN-05-04-2004_STANDARD FILE" xfId="848"/>
    <cellStyle name="_KT (2)_3_TG-TH_TMDTPA1" xfId="849"/>
    <cellStyle name="_KT (2)_3_TG-TH_TMDTPA1_STANDARD FILE" xfId="850"/>
    <cellStyle name="_KT (2)_3_TG-TH_ÿÿÿÿÿ" xfId="857"/>
    <cellStyle name="_KT (2)_3_TG-TH_ÿÿÿÿÿ_KH TPCP vung TNB (03-1-2012)" xfId="859"/>
    <cellStyle name="_KT (2)_3_TG-TH_ÿÿÿÿÿ_kien giang 2" xfId="858"/>
    <cellStyle name="_KT (2)_4" xfId="860"/>
    <cellStyle name="_KT (2)_4 2" xfId="861"/>
    <cellStyle name="_KT (2)_4_05-12  KH trung han 2016-2020 - Liem Thinh edited" xfId="862"/>
    <cellStyle name="_KT (2)_4_ApGiaVatTu_cayxanh_latgach" xfId="863"/>
    <cellStyle name="_KT (2)_4_BANG TONG HOP TINH HINH THANH QUYET TOAN (MOI I)" xfId="864"/>
    <cellStyle name="_KT (2)_4_BAO CAO KLCT PT2000" xfId="865"/>
    <cellStyle name="_KT (2)_4_BAO CAO PT2000" xfId="866"/>
    <cellStyle name="_KT (2)_4_BAO CAO PT2000_Book1" xfId="867"/>
    <cellStyle name="_KT (2)_4_Bao cao XDCB 2001 - T11 KH dieu chinh 20-11-THAI" xfId="868"/>
    <cellStyle name="_KT (2)_4_BAO GIA NGAY 24-10-08 (co dam)" xfId="869"/>
    <cellStyle name="_KT (2)_4_BC  NAM 2007" xfId="870"/>
    <cellStyle name="_KT (2)_4_BC CV 6403 BKHĐT" xfId="871"/>
    <cellStyle name="_KT (2)_4_BC NQ11-CP - chinh sua lai" xfId="872"/>
    <cellStyle name="_KT (2)_4_BC NQ11-CP-Quynh sau bieu so3" xfId="873"/>
    <cellStyle name="_KT (2)_4_BC_NQ11-CP_-_Thao_sua_lai" xfId="874"/>
    <cellStyle name="_KT (2)_4_Bieu mau cong trinh khoi cong moi 3-4" xfId="875"/>
    <cellStyle name="_KT (2)_4_Bieu3ODA" xfId="876"/>
    <cellStyle name="_KT (2)_4_Bieu3ODA_1" xfId="877"/>
    <cellStyle name="_KT (2)_4_Bieu4HTMT" xfId="878"/>
    <cellStyle name="_KT (2)_4_bo sung von KCH nam 2010 va Du an tre kho khan" xfId="879"/>
    <cellStyle name="_KT (2)_4_Book1" xfId="880"/>
    <cellStyle name="_KT (2)_4_Book1 2" xfId="881"/>
    <cellStyle name="_KT (2)_4_Book1_1" xfId="882"/>
    <cellStyle name="_KT (2)_4_Book1_1 2" xfId="883"/>
    <cellStyle name="_KT (2)_4_Book1_1_BC CV 6403 BKHĐT" xfId="884"/>
    <cellStyle name="_KT (2)_4_Book1_1_Bieu mau cong trinh khoi cong moi 3-4" xfId="885"/>
    <cellStyle name="_KT (2)_4_Book1_1_Bieu3ODA" xfId="886"/>
    <cellStyle name="_KT (2)_4_Book1_1_Bieu4HTMT" xfId="887"/>
    <cellStyle name="_KT (2)_4_Book1_1_Book1" xfId="888"/>
    <cellStyle name="_KT (2)_4_Book1_1_Luy ke von ung nam 2011 -Thoa gui ngay 12-8-2012" xfId="889"/>
    <cellStyle name="_KT (2)_4_Book1_1_STANDARD FILE" xfId="890"/>
    <cellStyle name="_KT (2)_4_Book1_2" xfId="891"/>
    <cellStyle name="_KT (2)_4_Book1_2 2" xfId="892"/>
    <cellStyle name="_KT (2)_4_Book1_2_BC CV 6403 BKHĐT" xfId="893"/>
    <cellStyle name="_KT (2)_4_Book1_2_Bieu3ODA" xfId="894"/>
    <cellStyle name="_KT (2)_4_Book1_2_Luy ke von ung nam 2011 -Thoa gui ngay 12-8-2012" xfId="895"/>
    <cellStyle name="_KT (2)_4_Book1_3" xfId="896"/>
    <cellStyle name="_KT (2)_4_Book1_3 2" xfId="897"/>
    <cellStyle name="_KT (2)_4_Book1_BC CV 6403 BKHĐT" xfId="898"/>
    <cellStyle name="_KT (2)_4_Book1_Bieu mau cong trinh khoi cong moi 3-4" xfId="899"/>
    <cellStyle name="_KT (2)_4_Book1_Bieu3ODA" xfId="900"/>
    <cellStyle name="_KT (2)_4_Book1_Bieu4HTMT" xfId="901"/>
    <cellStyle name="_KT (2)_4_Book1_bo sung von KCH nam 2010 va Du an tre kho khan" xfId="902"/>
    <cellStyle name="_KT (2)_4_Book1_Book1" xfId="903"/>
    <cellStyle name="_KT (2)_4_Book1_C CHIN TUYEN" xfId="904"/>
    <cellStyle name="_KT (2)_4_Book1_C CHIN TUYEN_STANDARD FILE" xfId="905"/>
    <cellStyle name="_KT (2)_4_Book1_Copy of CAU CHIN TUYEN" xfId="906"/>
    <cellStyle name="_KT (2)_4_Book1_Copy of CAU CHIN TUYEN_STANDARD FILE" xfId="907"/>
    <cellStyle name="_KT (2)_4_Book1_danh muc chuan bi dau tu 2011 ngay 07-6-2011" xfId="908"/>
    <cellStyle name="_KT (2)_4_Book1_Danh muc pbo nguon von XSKT, XDCB nam 2009 chuyen qua nam 2010" xfId="909"/>
    <cellStyle name="_KT (2)_4_Book1_dieu chinh KH 2011 ngay 26-5-2011111" xfId="910"/>
    <cellStyle name="_KT (2)_4_Book1_DS KCH PHAN BO VON NSDP NAM 2010" xfId="911"/>
    <cellStyle name="_KT (2)_4_Book1_DT CCAU SO 2" xfId="912"/>
    <cellStyle name="_KT (2)_4_Book1_DT CCAU SO 2_STANDARD FILE" xfId="913"/>
    <cellStyle name="_KT (2)_4_Book1_DU TOAN bo bao ba lang" xfId="914"/>
    <cellStyle name="_KT (2)_4_Book1_DU TOAN bo bao ba lang_STANDARD FILE" xfId="915"/>
    <cellStyle name="_KT (2)_4_Book1_Du toan Mau" xfId="916"/>
    <cellStyle name="_KT (2)_4_Book1_Du toan Mau_STANDARD FILE" xfId="917"/>
    <cellStyle name="_KT (2)_4_Book1_giao KH 2011 ngay 10-12-2010" xfId="920"/>
    <cellStyle name="_KT (2)_4_Book1_GT21_ CONG TIEU Þ60" xfId="918"/>
    <cellStyle name="_KT (2)_4_Book1_GT21_ CONG TIEU Þ60_STANDARD FILE" xfId="919"/>
    <cellStyle name="_KT (2)_4_Book1_Luy ke von ung nam 2011 -Thoa gui ngay 12-8-2012" xfId="921"/>
    <cellStyle name="_KT (2)_4_Book1_STANDARD FILE" xfId="922"/>
    <cellStyle name="_KT (2)_4_Book1_THDT" xfId="927"/>
    <cellStyle name="_KT (2)_4_Book1_THDT_STANDARD FILE" xfId="928"/>
    <cellStyle name="_KT (2)_4_Book1_THDTGOI 21" xfId="929"/>
    <cellStyle name="_KT (2)_4_Book1_THDTGOI 21_STANDARD FILE" xfId="930"/>
    <cellStyle name="_KT (2)_4_Book1_THONG KE THEP" xfId="931"/>
    <cellStyle name="_KT (2)_4_Book1_THONG KE THEP_STANDARD FILE" xfId="932"/>
    <cellStyle name="_KT (2)_4_Book1_TKHC-THOIQUAN-05-04-2004" xfId="923"/>
    <cellStyle name="_KT (2)_4_Book1_TKHC-THOIQUAN-05-04-2004_STANDARD FILE" xfId="924"/>
    <cellStyle name="_KT (2)_4_Book1_TONG DU TOAN VINH LONG-PA1" xfId="925"/>
    <cellStyle name="_KT (2)_4_Book1_TONG DU TOAN VINH LONG-PA1_STANDARD FILE" xfId="926"/>
    <cellStyle name="_KT (2)_4_C CHIN TUYEN" xfId="933"/>
    <cellStyle name="_KT (2)_4_C CHIN TUYEN_STANDARD FILE" xfId="934"/>
    <cellStyle name="_KT (2)_4_CAU Khanh Nam(Thi Cong)" xfId="935"/>
    <cellStyle name="_KT (2)_4_ChiHuong_ApGia" xfId="940"/>
    <cellStyle name="_KT (2)_4_CoCauPhi (version 1)" xfId="936"/>
    <cellStyle name="_KT (2)_4_Copy of 05-12  KH trung han 2016-2020 - Liem Thinh edited (1)" xfId="937"/>
    <cellStyle name="_KT (2)_4_Copy of CAU CHIN TUYEN" xfId="938"/>
    <cellStyle name="_KT (2)_4_Copy of CAU CHIN TUYEN_STANDARD FILE" xfId="939"/>
    <cellStyle name="_KT (2)_4_danh muc chuan bi dau tu 2011 ngay 07-6-2011" xfId="941"/>
    <cellStyle name="_KT (2)_4_Danh muc pbo nguon von XSKT, XDCB nam 2009 chuyen qua nam 2010" xfId="942"/>
    <cellStyle name="_KT (2)_4_DAU NOI PL-CL TAI PHU LAMHC" xfId="943"/>
    <cellStyle name="_KT (2)_4_dieu chinh KH 2011 ngay 26-5-2011111" xfId="944"/>
    <cellStyle name="_KT (2)_4_DS KCH PHAN BO VON NSDP NAM 2010" xfId="945"/>
    <cellStyle name="_KT (2)_4_DT CCAU SO 2" xfId="946"/>
    <cellStyle name="_KT (2)_4_DT CCAU SO 2_STANDARD FILE" xfId="947"/>
    <cellStyle name="_KT (2)_4_DTCDT MR.2N110.HOCMON.TDTOAN.CCUNG" xfId="948"/>
    <cellStyle name="_KT (2)_4_DU TOAN bo bao ba lang" xfId="949"/>
    <cellStyle name="_KT (2)_4_DU TOAN bo bao ba lang_STANDARD FILE" xfId="950"/>
    <cellStyle name="_KT (2)_4_Du toan Mau" xfId="951"/>
    <cellStyle name="_KT (2)_4_Du toan Mau_STANDARD FILE" xfId="952"/>
    <cellStyle name="_KT (2)_4_DU TRU VAT TU" xfId="953"/>
    <cellStyle name="_KT (2)_4_giao KH 2011 ngay 10-12-2010" xfId="961"/>
    <cellStyle name="_KT (2)_4_GT21_ CONG TIEU Þ60" xfId="954"/>
    <cellStyle name="_KT (2)_4_GT21_ CONG TIEU Þ60_STANDARD FILE" xfId="955"/>
    <cellStyle name="_KT (2)_4_GTGT 2003" xfId="956"/>
    <cellStyle name="_KT (2)_4_GVL4" xfId="957"/>
    <cellStyle name="_KT (2)_4_GVL4_STANDARD FILE" xfId="958"/>
    <cellStyle name="_KT (2)_4_GVLmoi" xfId="959"/>
    <cellStyle name="_KT (2)_4_GVLmoi_STANDARD FILE" xfId="960"/>
    <cellStyle name="_KT (2)_4_k2+700" xfId="962"/>
    <cellStyle name="_KT (2)_4_k2+700_STANDARD FILE" xfId="963"/>
    <cellStyle name="_KT (2)_4_KE KHAI THUE GTGT 2004" xfId="964"/>
    <cellStyle name="_KT (2)_4_KE KHAI THUE GTGT 2004_BCTC2004" xfId="965"/>
    <cellStyle name="_KT (2)_4_KE LUONG THUC" xfId="966"/>
    <cellStyle name="_KT (2)_4_KE LUONG THUC_STANDARD FILE" xfId="967"/>
    <cellStyle name="_KT (2)_4_KE LUONG THUC111" xfId="968"/>
    <cellStyle name="_KT (2)_4_KE LUONG THUC111_STANDARD FILE" xfId="969"/>
    <cellStyle name="_KT (2)_4_KH TPCP 2016-2020 (tong hop)" xfId="971"/>
    <cellStyle name="_KT (2)_4_KH TPCP vung TNB (03-1-2012)" xfId="972"/>
    <cellStyle name="_KT (2)_4_kien giang 2" xfId="970"/>
    <cellStyle name="_KT (2)_4_Lora-tungchau" xfId="973"/>
    <cellStyle name="_KT (2)_4_Luy ke von ung nam 2011 -Thoa gui ngay 12-8-2012" xfId="974"/>
    <cellStyle name="_KT (2)_4_NhanCong" xfId="976"/>
    <cellStyle name="_KT (2)_4_N-X-T-04" xfId="975"/>
    <cellStyle name="_KT (2)_4_PGIA-phieu tham tra Kho bac" xfId="977"/>
    <cellStyle name="_KT (2)_4_phu luc tong ket tinh hinh TH giai doan 03-10 (ngay 30)" xfId="982"/>
    <cellStyle name="_KT (2)_4_PT02-02" xfId="978"/>
    <cellStyle name="_KT (2)_4_PT02-02_Book1" xfId="979"/>
    <cellStyle name="_KT (2)_4_PT02-03" xfId="980"/>
    <cellStyle name="_KT (2)_4_PT02-03_Book1" xfId="981"/>
    <cellStyle name="_KT (2)_4_Qt-HT3PQ1(CauKho)" xfId="983"/>
    <cellStyle name="_KT (2)_4_Sheet1" xfId="984"/>
    <cellStyle name="_KT (2)_4_STANDARD FILE" xfId="985"/>
    <cellStyle name="_KT (2)_4_STKL KE BAC LIEU" xfId="986"/>
    <cellStyle name="_KT (2)_4_STKL KE BAC LIEU_STANDARD FILE" xfId="987"/>
    <cellStyle name="_KT (2)_4_TG-TH" xfId="988"/>
    <cellStyle name="_KT (2)_4_TG-TH_C CHIN TUYEN" xfId="989"/>
    <cellStyle name="_KT (2)_4_TG-TH_C CHIN TUYEN_STANDARD FILE" xfId="990"/>
    <cellStyle name="_KT (2)_4_TG-TH_Copy of CAU CHIN TUYEN" xfId="991"/>
    <cellStyle name="_KT (2)_4_TG-TH_Copy of CAU CHIN TUYEN_STANDARD FILE" xfId="992"/>
    <cellStyle name="_KT (2)_4_TG-TH_DT CCAU SO 2" xfId="993"/>
    <cellStyle name="_KT (2)_4_TG-TH_DT CCAU SO 2_STANDARD FILE" xfId="994"/>
    <cellStyle name="_KT (2)_4_TG-TH_DU TOAN bo bao ba lang" xfId="995"/>
    <cellStyle name="_KT (2)_4_TG-TH_DU TOAN bo bao ba lang_STANDARD FILE" xfId="996"/>
    <cellStyle name="_KT (2)_4_TG-TH_Du toan Mau" xfId="997"/>
    <cellStyle name="_KT (2)_4_TG-TH_Du toan Mau_STANDARD FILE" xfId="998"/>
    <cellStyle name="_KT (2)_4_TG-TH_GT21_ CONG TIEU Þ60" xfId="999"/>
    <cellStyle name="_KT (2)_4_TG-TH_GT21_ CONG TIEU Þ60_STANDARD FILE" xfId="1000"/>
    <cellStyle name="_KT (2)_4_TG-TH_GVL4" xfId="1001"/>
    <cellStyle name="_KT (2)_4_TG-TH_GVL4_STANDARD FILE" xfId="1002"/>
    <cellStyle name="_KT (2)_4_TG-TH_GVLmoi" xfId="1003"/>
    <cellStyle name="_KT (2)_4_TG-TH_GVLmoi_STANDARD FILE" xfId="1004"/>
    <cellStyle name="_KT (2)_4_TG-TH_k2+700" xfId="1005"/>
    <cellStyle name="_KT (2)_4_TG-TH_k2+700_STANDARD FILE" xfId="1006"/>
    <cellStyle name="_KT (2)_4_TG-TH_KE LUONG THUC" xfId="1007"/>
    <cellStyle name="_KT (2)_4_TG-TH_KE LUONG THUC_STANDARD FILE" xfId="1008"/>
    <cellStyle name="_KT (2)_4_TG-TH_KE LUONG THUC111" xfId="1009"/>
    <cellStyle name="_KT (2)_4_TG-TH_KE LUONG THUC111_STANDARD FILE" xfId="1010"/>
    <cellStyle name="_KT (2)_4_TG-TH_STANDARD FILE" xfId="1011"/>
    <cellStyle name="_KT (2)_4_TG-TH_STKL KE BAC LIEU" xfId="1012"/>
    <cellStyle name="_KT (2)_4_TG-TH_STKL KE BAC LIEU_STANDARD FILE" xfId="1013"/>
    <cellStyle name="_KT (2)_4_TG-TH_THDT" xfId="1016"/>
    <cellStyle name="_KT (2)_4_TG-TH_THDT_1" xfId="1017"/>
    <cellStyle name="_KT (2)_4_TG-TH_THDT_1_STANDARD FILE" xfId="1018"/>
    <cellStyle name="_KT (2)_4_TG-TH_THDT_STANDARD FILE" xfId="1019"/>
    <cellStyle name="_KT (2)_4_TG-TH_THONG KE THEP" xfId="1020"/>
    <cellStyle name="_KT (2)_4_TG-TH_THONG KE THEP_STANDARD FILE" xfId="1021"/>
    <cellStyle name="_KT (2)_4_TG-TH_TMDTPA1" xfId="1014"/>
    <cellStyle name="_KT (2)_4_TG-TH_TMDTPA1_STANDARD FILE" xfId="1015"/>
    <cellStyle name="_KT (2)_4_THDT" xfId="1027"/>
    <cellStyle name="_KT (2)_4_THDT_1" xfId="1028"/>
    <cellStyle name="_KT (2)_4_THDT_1_STANDARD FILE" xfId="1029"/>
    <cellStyle name="_KT (2)_4_THDT_STANDARD FILE" xfId="1030"/>
    <cellStyle name="_KT (2)_4_THONG KE THEP" xfId="1031"/>
    <cellStyle name="_KT (2)_4_THONG KE THEP_STANDARD FILE" xfId="1032"/>
    <cellStyle name="_KT (2)_4_TK152-04" xfId="1022"/>
    <cellStyle name="_KT (2)_4_TKHC-THOIQUAN-05-04-2004" xfId="1023"/>
    <cellStyle name="_KT (2)_4_TKHC-THOIQUAN-05-04-2004_STANDARD FILE" xfId="1024"/>
    <cellStyle name="_KT (2)_4_TMDTPA1" xfId="1025"/>
    <cellStyle name="_KT (2)_4_TMDTPA1_STANDARD FILE" xfId="1026"/>
    <cellStyle name="_KT (2)_4_ÿÿÿÿÿ" xfId="1033"/>
    <cellStyle name="_KT (2)_4_ÿÿÿÿÿ_Bieu mau cong trinh khoi cong moi 3-4" xfId="1034"/>
    <cellStyle name="_KT (2)_4_ÿÿÿÿÿ_Bieu3ODA" xfId="1035"/>
    <cellStyle name="_KT (2)_4_ÿÿÿÿÿ_Bieu4HTMT" xfId="1036"/>
    <cellStyle name="_KT (2)_4_ÿÿÿÿÿ_KH TPCP vung TNB (03-1-2012)" xfId="1038"/>
    <cellStyle name="_KT (2)_4_ÿÿÿÿÿ_kien giang 2" xfId="1037"/>
    <cellStyle name="_KT (2)_5" xfId="1039"/>
    <cellStyle name="_KT (2)_5 2" xfId="1040"/>
    <cellStyle name="_KT (2)_5_05-12  KH trung han 2016-2020 - Liem Thinh edited" xfId="1041"/>
    <cellStyle name="_KT (2)_5_ApGiaVatTu_cayxanh_latgach" xfId="1042"/>
    <cellStyle name="_KT (2)_5_BANG TONG HOP TINH HINH THANH QUYET TOAN (MOI I)" xfId="1043"/>
    <cellStyle name="_KT (2)_5_BAO CAO KLCT PT2000" xfId="1044"/>
    <cellStyle name="_KT (2)_5_BAO CAO PT2000" xfId="1045"/>
    <cellStyle name="_KT (2)_5_BAO CAO PT2000_Book1" xfId="1046"/>
    <cellStyle name="_KT (2)_5_Bao cao XDCB 2001 - T11 KH dieu chinh 20-11-THAI" xfId="1047"/>
    <cellStyle name="_KT (2)_5_BAO GIA NGAY 24-10-08 (co dam)" xfId="1048"/>
    <cellStyle name="_KT (2)_5_BC  NAM 2007" xfId="1049"/>
    <cellStyle name="_KT (2)_5_BC CV 6403 BKHĐT" xfId="1050"/>
    <cellStyle name="_KT (2)_5_BC NQ11-CP - chinh sua lai" xfId="1051"/>
    <cellStyle name="_KT (2)_5_BC NQ11-CP-Quynh sau bieu so3" xfId="1052"/>
    <cellStyle name="_KT (2)_5_BC_NQ11-CP_-_Thao_sua_lai" xfId="1053"/>
    <cellStyle name="_KT (2)_5_Bieu mau cong trinh khoi cong moi 3-4" xfId="1054"/>
    <cellStyle name="_KT (2)_5_Bieu3ODA" xfId="1055"/>
    <cellStyle name="_KT (2)_5_Bieu3ODA_1" xfId="1056"/>
    <cellStyle name="_KT (2)_5_Bieu4HTMT" xfId="1057"/>
    <cellStyle name="_KT (2)_5_bo sung von KCH nam 2010 va Du an tre kho khan" xfId="1058"/>
    <cellStyle name="_KT (2)_5_Book1" xfId="1059"/>
    <cellStyle name="_KT (2)_5_Book1 2" xfId="1060"/>
    <cellStyle name="_KT (2)_5_Book1_1" xfId="1061"/>
    <cellStyle name="_KT (2)_5_Book1_1 2" xfId="1062"/>
    <cellStyle name="_KT (2)_5_Book1_1_BC CV 6403 BKHĐT" xfId="1063"/>
    <cellStyle name="_KT (2)_5_Book1_1_Bieu mau cong trinh khoi cong moi 3-4" xfId="1064"/>
    <cellStyle name="_KT (2)_5_Book1_1_Bieu3ODA" xfId="1065"/>
    <cellStyle name="_KT (2)_5_Book1_1_Bieu4HTMT" xfId="1066"/>
    <cellStyle name="_KT (2)_5_Book1_1_Book1" xfId="1067"/>
    <cellStyle name="_KT (2)_5_Book1_1_Luy ke von ung nam 2011 -Thoa gui ngay 12-8-2012" xfId="1068"/>
    <cellStyle name="_KT (2)_5_Book1_1_STANDARD FILE" xfId="1069"/>
    <cellStyle name="_KT (2)_5_Book1_2" xfId="1070"/>
    <cellStyle name="_KT (2)_5_Book1_2 2" xfId="1071"/>
    <cellStyle name="_KT (2)_5_Book1_2_BC CV 6403 BKHĐT" xfId="1072"/>
    <cellStyle name="_KT (2)_5_Book1_2_Bieu3ODA" xfId="1073"/>
    <cellStyle name="_KT (2)_5_Book1_2_Luy ke von ung nam 2011 -Thoa gui ngay 12-8-2012" xfId="1074"/>
    <cellStyle name="_KT (2)_5_Book1_3" xfId="1075"/>
    <cellStyle name="_KT (2)_5_Book1_BC CV 6403 BKHĐT" xfId="1076"/>
    <cellStyle name="_KT (2)_5_Book1_BC-QT-WB-dthao" xfId="1077"/>
    <cellStyle name="_KT (2)_5_Book1_Bieu mau cong trinh khoi cong moi 3-4" xfId="1078"/>
    <cellStyle name="_KT (2)_5_Book1_Bieu3ODA" xfId="1079"/>
    <cellStyle name="_KT (2)_5_Book1_Bieu4HTMT" xfId="1080"/>
    <cellStyle name="_KT (2)_5_Book1_bo sung von KCH nam 2010 va Du an tre kho khan" xfId="1081"/>
    <cellStyle name="_KT (2)_5_Book1_Book1" xfId="1082"/>
    <cellStyle name="_KT (2)_5_Book1_C CHIN TUYEN" xfId="1083"/>
    <cellStyle name="_KT (2)_5_Book1_C CHIN TUYEN_STANDARD FILE" xfId="1084"/>
    <cellStyle name="_KT (2)_5_Book1_Copy of CAU CHIN TUYEN" xfId="1085"/>
    <cellStyle name="_KT (2)_5_Book1_Copy of CAU CHIN TUYEN_STANDARD FILE" xfId="1086"/>
    <cellStyle name="_KT (2)_5_Book1_danh muc chuan bi dau tu 2011 ngay 07-6-2011" xfId="1087"/>
    <cellStyle name="_KT (2)_5_Book1_Danh muc pbo nguon von XSKT, XDCB nam 2009 chuyen qua nam 2010" xfId="1088"/>
    <cellStyle name="_KT (2)_5_Book1_dieu chinh KH 2011 ngay 26-5-2011111" xfId="1089"/>
    <cellStyle name="_KT (2)_5_Book1_DS KCH PHAN BO VON NSDP NAM 2010" xfId="1090"/>
    <cellStyle name="_KT (2)_5_Book1_DT CCAU SO 2" xfId="1091"/>
    <cellStyle name="_KT (2)_5_Book1_DT CCAU SO 2_STANDARD FILE" xfId="1092"/>
    <cellStyle name="_KT (2)_5_Book1_DU TOAN bo bao ba lang" xfId="1093"/>
    <cellStyle name="_KT (2)_5_Book1_DU TOAN bo bao ba lang_STANDARD FILE" xfId="1094"/>
    <cellStyle name="_KT (2)_5_Book1_Du toan Mau" xfId="1095"/>
    <cellStyle name="_KT (2)_5_Book1_Du toan Mau_STANDARD FILE" xfId="1096"/>
    <cellStyle name="_KT (2)_5_Book1_giao KH 2011 ngay 10-12-2010" xfId="1099"/>
    <cellStyle name="_KT (2)_5_Book1_GT21_ CONG TIEU Þ60" xfId="1097"/>
    <cellStyle name="_KT (2)_5_Book1_GT21_ CONG TIEU Þ60_STANDARD FILE" xfId="1098"/>
    <cellStyle name="_KT (2)_5_Book1_Luy ke von ung nam 2011 -Thoa gui ngay 12-8-2012" xfId="1100"/>
    <cellStyle name="_KT (2)_5_Book1_STANDARD FILE" xfId="1101"/>
    <cellStyle name="_KT (2)_5_Book1_THDT" xfId="1106"/>
    <cellStyle name="_KT (2)_5_Book1_THDT_STANDARD FILE" xfId="1107"/>
    <cellStyle name="_KT (2)_5_Book1_THDTGOI 21" xfId="1108"/>
    <cellStyle name="_KT (2)_5_Book1_THDTGOI 21_STANDARD FILE" xfId="1109"/>
    <cellStyle name="_KT (2)_5_Book1_THONG KE THEP" xfId="1110"/>
    <cellStyle name="_KT (2)_5_Book1_THONG KE THEP_STANDARD FILE" xfId="1111"/>
    <cellStyle name="_KT (2)_5_Book1_TKHC-THOIQUAN-05-04-2004" xfId="1102"/>
    <cellStyle name="_KT (2)_5_Book1_TKHC-THOIQUAN-05-04-2004_STANDARD FILE" xfId="1103"/>
    <cellStyle name="_KT (2)_5_Book1_TONG DU TOAN VINH LONG-PA1" xfId="1104"/>
    <cellStyle name="_KT (2)_5_Book1_TONG DU TOAN VINH LONG-PA1_STANDARD FILE" xfId="1105"/>
    <cellStyle name="_KT (2)_5_C CHIN TUYEN" xfId="1112"/>
    <cellStyle name="_KT (2)_5_C CHIN TUYEN_STANDARD FILE" xfId="1113"/>
    <cellStyle name="_KT (2)_5_CAU Khanh Nam(Thi Cong)" xfId="1114"/>
    <cellStyle name="_KT (2)_5_ChiHuong_ApGia" xfId="1119"/>
    <cellStyle name="_KT (2)_5_CoCauPhi (version 1)" xfId="1115"/>
    <cellStyle name="_KT (2)_5_Copy of 05-12  KH trung han 2016-2020 - Liem Thinh edited (1)" xfId="1116"/>
    <cellStyle name="_KT (2)_5_Copy of CAU CHIN TUYEN" xfId="1117"/>
    <cellStyle name="_KT (2)_5_Copy of CAU CHIN TUYEN_STANDARD FILE" xfId="1118"/>
    <cellStyle name="_KT (2)_5_danh muc chuan bi dau tu 2011 ngay 07-6-2011" xfId="1120"/>
    <cellStyle name="_KT (2)_5_Danh muc pbo nguon von XSKT, XDCB nam 2009 chuyen qua nam 2010" xfId="1121"/>
    <cellStyle name="_KT (2)_5_DAU NOI PL-CL TAI PHU LAMHC" xfId="1122"/>
    <cellStyle name="_KT (2)_5_dieu chinh KH 2011 ngay 26-5-2011111" xfId="1123"/>
    <cellStyle name="_KT (2)_5_DS KCH PHAN BO VON NSDP NAM 2010" xfId="1124"/>
    <cellStyle name="_KT (2)_5_DT CCAU SO 2" xfId="1125"/>
    <cellStyle name="_KT (2)_5_DT CCAU SO 2_STANDARD FILE" xfId="1126"/>
    <cellStyle name="_KT (2)_5_DTCDT MR.2N110.HOCMON.TDTOAN.CCUNG" xfId="1127"/>
    <cellStyle name="_KT (2)_5_DU TOAN bo bao ba lang" xfId="1128"/>
    <cellStyle name="_KT (2)_5_DU TOAN bo bao ba lang_STANDARD FILE" xfId="1129"/>
    <cellStyle name="_KT (2)_5_Du toan Mau" xfId="1130"/>
    <cellStyle name="_KT (2)_5_Du toan Mau_STANDARD FILE" xfId="1131"/>
    <cellStyle name="_KT (2)_5_DU TRU VAT TU" xfId="1132"/>
    <cellStyle name="_KT (2)_5_giao KH 2011 ngay 10-12-2010" xfId="1140"/>
    <cellStyle name="_KT (2)_5_GT21_ CONG TIEU Þ60" xfId="1133"/>
    <cellStyle name="_KT (2)_5_GT21_ CONG TIEU Þ60_STANDARD FILE" xfId="1134"/>
    <cellStyle name="_KT (2)_5_GTGT 2003" xfId="1135"/>
    <cellStyle name="_KT (2)_5_GVL4" xfId="1136"/>
    <cellStyle name="_KT (2)_5_GVL4_STANDARD FILE" xfId="1137"/>
    <cellStyle name="_KT (2)_5_GVLmoi" xfId="1138"/>
    <cellStyle name="_KT (2)_5_GVLmoi_STANDARD FILE" xfId="1139"/>
    <cellStyle name="_KT (2)_5_k2+700" xfId="1141"/>
    <cellStyle name="_KT (2)_5_k2+700_STANDARD FILE" xfId="1142"/>
    <cellStyle name="_KT (2)_5_KE KHAI THUE GTGT 2004" xfId="1143"/>
    <cellStyle name="_KT (2)_5_KE KHAI THUE GTGT 2004_BCTC2004" xfId="1144"/>
    <cellStyle name="_KT (2)_5_KE LUONG THUC" xfId="1145"/>
    <cellStyle name="_KT (2)_5_KE LUONG THUC_STANDARD FILE" xfId="1146"/>
    <cellStyle name="_KT (2)_5_KE LUONG THUC111" xfId="1147"/>
    <cellStyle name="_KT (2)_5_KE LUONG THUC111_STANDARD FILE" xfId="1148"/>
    <cellStyle name="_KT (2)_5_KH TPCP 2016-2020 (tong hop)" xfId="1150"/>
    <cellStyle name="_KT (2)_5_KH TPCP vung TNB (03-1-2012)" xfId="1151"/>
    <cellStyle name="_KT (2)_5_kien giang 2" xfId="1149"/>
    <cellStyle name="_KT (2)_5_Lora-tungchau" xfId="1152"/>
    <cellStyle name="_KT (2)_5_Luy ke von ung nam 2011 -Thoa gui ngay 12-8-2012" xfId="1153"/>
    <cellStyle name="_KT (2)_5_NhanCong" xfId="1155"/>
    <cellStyle name="_KT (2)_5_N-X-T-04" xfId="1154"/>
    <cellStyle name="_KT (2)_5_PGIA-phieu tham tra Kho bac" xfId="1156"/>
    <cellStyle name="_KT (2)_5_phu luc tong ket tinh hinh TH giai doan 03-10 (ngay 30)" xfId="1161"/>
    <cellStyle name="_KT (2)_5_PT02-02" xfId="1157"/>
    <cellStyle name="_KT (2)_5_PT02-02_Book1" xfId="1158"/>
    <cellStyle name="_KT (2)_5_PT02-03" xfId="1159"/>
    <cellStyle name="_KT (2)_5_PT02-03_Book1" xfId="1160"/>
    <cellStyle name="_KT (2)_5_Qt-HT3PQ1(CauKho)" xfId="1162"/>
    <cellStyle name="_KT (2)_5_Sheet1" xfId="1163"/>
    <cellStyle name="_KT (2)_5_STANDARD FILE" xfId="1164"/>
    <cellStyle name="_KT (2)_5_STKL KE BAC LIEU" xfId="1165"/>
    <cellStyle name="_KT (2)_5_STKL KE BAC LIEU_STANDARD FILE" xfId="1166"/>
    <cellStyle name="_KT (2)_5_THDT" xfId="1172"/>
    <cellStyle name="_KT (2)_5_THDT_1" xfId="1173"/>
    <cellStyle name="_KT (2)_5_THDT_1_STANDARD FILE" xfId="1174"/>
    <cellStyle name="_KT (2)_5_THDT_STANDARD FILE" xfId="1175"/>
    <cellStyle name="_KT (2)_5_THONG KE THEP" xfId="1176"/>
    <cellStyle name="_KT (2)_5_THONG KE THEP_STANDARD FILE" xfId="1177"/>
    <cellStyle name="_KT (2)_5_TK152-04" xfId="1167"/>
    <cellStyle name="_KT (2)_5_TKHC-THOIQUAN-05-04-2004" xfId="1168"/>
    <cellStyle name="_KT (2)_5_TKHC-THOIQUAN-05-04-2004_STANDARD FILE" xfId="1169"/>
    <cellStyle name="_KT (2)_5_TMDTPA1" xfId="1170"/>
    <cellStyle name="_KT (2)_5_TMDTPA1_STANDARD FILE" xfId="1171"/>
    <cellStyle name="_KT (2)_5_ÿÿÿÿÿ" xfId="1178"/>
    <cellStyle name="_KT (2)_5_ÿÿÿÿÿ_Bieu mau cong trinh khoi cong moi 3-4" xfId="1179"/>
    <cellStyle name="_KT (2)_5_ÿÿÿÿÿ_Bieu3ODA" xfId="1180"/>
    <cellStyle name="_KT (2)_5_ÿÿÿÿÿ_Bieu4HTMT" xfId="1181"/>
    <cellStyle name="_KT (2)_5_ÿÿÿÿÿ_KH TPCP vung TNB (03-1-2012)" xfId="1183"/>
    <cellStyle name="_KT (2)_5_ÿÿÿÿÿ_kien giang 2" xfId="1182"/>
    <cellStyle name="_KT (2)_BC  NAM 2007" xfId="1184"/>
    <cellStyle name="_KT (2)_Bieu mau cong trinh khoi cong moi 3-4" xfId="1185"/>
    <cellStyle name="_KT (2)_Bieu3ODA" xfId="1186"/>
    <cellStyle name="_KT (2)_Bieu3ODA_1" xfId="1187"/>
    <cellStyle name="_KT (2)_Bieu4HTMT" xfId="1188"/>
    <cellStyle name="_KT (2)_bo sung von KCH nam 2010 va Du an tre kho khan" xfId="1189"/>
    <cellStyle name="_KT (2)_Book1" xfId="1190"/>
    <cellStyle name="_KT (2)_Book1 2" xfId="1191"/>
    <cellStyle name="_KT (2)_Book1_1" xfId="1192"/>
    <cellStyle name="_KT (2)_Book1_1_STANDARD FILE" xfId="1193"/>
    <cellStyle name="_KT (2)_Book1_BC-QT-WB-dthao" xfId="1194"/>
    <cellStyle name="_KT (2)_Book1_BC-QT-WB-dthao_05-12  KH trung han 2016-2020 - Liem Thinh edited" xfId="1195"/>
    <cellStyle name="_KT (2)_Book1_BC-QT-WB-dthao_Copy of 05-12  KH trung han 2016-2020 - Liem Thinh edited (1)" xfId="1196"/>
    <cellStyle name="_KT (2)_Book1_BC-QT-WB-dthao_KH TPCP 2016-2020 (tong hop)" xfId="1197"/>
    <cellStyle name="_KT (2)_Book1_KH TPCP vung TNB (03-1-2012)" xfId="1199"/>
    <cellStyle name="_KT (2)_Book1_kien giang 2" xfId="1198"/>
    <cellStyle name="_KT (2)_Book1_STANDARD FILE" xfId="1200"/>
    <cellStyle name="_KT (2)_Book1_TKHC-THOIQUAN-05-04-2004" xfId="1201"/>
    <cellStyle name="_KT (2)_Book1_TKHC-THOIQUAN-05-04-2004_STANDARD FILE" xfId="1202"/>
    <cellStyle name="_KT (2)_C CHIN TUYEN" xfId="1203"/>
    <cellStyle name="_KT (2)_C CHIN TUYEN_STANDARD FILE" xfId="1204"/>
    <cellStyle name="_KT (2)_Copy of 05-12  KH trung han 2016-2020 - Liem Thinh edited (1)" xfId="1205"/>
    <cellStyle name="_KT (2)_Copy of CAU CHIN TUYEN" xfId="1206"/>
    <cellStyle name="_KT (2)_Copy of CAU CHIN TUYEN_STANDARD FILE" xfId="1207"/>
    <cellStyle name="_KT (2)_danh muc chuan bi dau tu 2011 ngay 07-6-2011" xfId="1208"/>
    <cellStyle name="_KT (2)_Danh muc pbo nguon von XSKT, XDCB nam 2009 chuyen qua nam 2010" xfId="1209"/>
    <cellStyle name="_KT (2)_dieu chinh KH 2011 ngay 26-5-2011111" xfId="1210"/>
    <cellStyle name="_KT (2)_DS KCH PHAN BO VON NSDP NAM 2010" xfId="1211"/>
    <cellStyle name="_KT (2)_DT CCAU SO 2" xfId="1212"/>
    <cellStyle name="_KT (2)_DT CCAU SO 2_STANDARD FILE" xfId="1213"/>
    <cellStyle name="_KT (2)_DU TOAN bo bao ba lang" xfId="1214"/>
    <cellStyle name="_KT (2)_DU TOAN bo bao ba lang_STANDARD FILE" xfId="1215"/>
    <cellStyle name="_KT (2)_Du toan Mau" xfId="1216"/>
    <cellStyle name="_KT (2)_Du toan Mau_STANDARD FILE" xfId="1217"/>
    <cellStyle name="_KT (2)_giao KH 2011 ngay 10-12-2010" xfId="1225"/>
    <cellStyle name="_KT (2)_GT21_ CONG TIEU Þ60" xfId="1218"/>
    <cellStyle name="_KT (2)_GT21_ CONG TIEU Þ60_STANDARD FILE" xfId="1219"/>
    <cellStyle name="_KT (2)_GTGT 2003" xfId="1220"/>
    <cellStyle name="_KT (2)_GVL4" xfId="1221"/>
    <cellStyle name="_KT (2)_GVL4_STANDARD FILE" xfId="1222"/>
    <cellStyle name="_KT (2)_GVLmoi" xfId="1223"/>
    <cellStyle name="_KT (2)_GVLmoi_STANDARD FILE" xfId="1224"/>
    <cellStyle name="_KT (2)_k2+700" xfId="1226"/>
    <cellStyle name="_KT (2)_k2+700_STANDARD FILE" xfId="1227"/>
    <cellStyle name="_KT (2)_KE KHAI THUE GTGT 2004" xfId="1228"/>
    <cellStyle name="_KT (2)_KE KHAI THUE GTGT 2004_BCTC2004" xfId="1229"/>
    <cellStyle name="_KT (2)_KE LUONG THUC" xfId="1230"/>
    <cellStyle name="_KT (2)_KE LUONG THUC_STANDARD FILE" xfId="1231"/>
    <cellStyle name="_KT (2)_KE LUONG THUC111" xfId="1232"/>
    <cellStyle name="_KT (2)_KE LUONG THUC111_STANDARD FILE" xfId="1233"/>
    <cellStyle name="_KT (2)_KH TPCP 2016-2020 (tong hop)" xfId="1235"/>
    <cellStyle name="_KT (2)_KH TPCP vung TNB (03-1-2012)" xfId="1236"/>
    <cellStyle name="_KT (2)_kien giang 2" xfId="1234"/>
    <cellStyle name="_KT (2)_Lora-tungchau" xfId="1237"/>
    <cellStyle name="_KT (2)_Lora-tungchau 2" xfId="1238"/>
    <cellStyle name="_KT (2)_Lora-tungchau_05-12  KH trung han 2016-2020 - Liem Thinh edited" xfId="1239"/>
    <cellStyle name="_KT (2)_Lora-tungchau_Copy of 05-12  KH trung han 2016-2020 - Liem Thinh edited (1)" xfId="1240"/>
    <cellStyle name="_KT (2)_Lora-tungchau_KH TPCP 2016-2020 (tong hop)" xfId="1241"/>
    <cellStyle name="_KT (2)_N-X-T-04" xfId="1242"/>
    <cellStyle name="_KT (2)_PERSONAL" xfId="1243"/>
    <cellStyle name="_KT (2)_PERSONAL_BC CV 6403 BKHĐT" xfId="1244"/>
    <cellStyle name="_KT (2)_PERSONAL_Bieu mau cong trinh khoi cong moi 3-4" xfId="1245"/>
    <cellStyle name="_KT (2)_PERSONAL_Bieu3ODA" xfId="1246"/>
    <cellStyle name="_KT (2)_PERSONAL_Bieu4HTMT" xfId="1247"/>
    <cellStyle name="_KT (2)_PERSONAL_Book1" xfId="1248"/>
    <cellStyle name="_KT (2)_PERSONAL_Book1 2" xfId="1249"/>
    <cellStyle name="_KT (2)_PERSONAL_Book1_STANDARD FILE" xfId="1250"/>
    <cellStyle name="_KT (2)_PERSONAL_HTQ.8 GD1" xfId="1251"/>
    <cellStyle name="_KT (2)_PERSONAL_HTQ.8 GD1_05-12  KH trung han 2016-2020 - Liem Thinh edited" xfId="1252"/>
    <cellStyle name="_KT (2)_PERSONAL_HTQ.8 GD1_Copy of 05-12  KH trung han 2016-2020 - Liem Thinh edited (1)" xfId="1253"/>
    <cellStyle name="_KT (2)_PERSONAL_HTQ.8 GD1_KH TPCP 2016-2020 (tong hop)" xfId="1254"/>
    <cellStyle name="_KT (2)_PERSONAL_Luy ke von ung nam 2011 -Thoa gui ngay 12-8-2012" xfId="1255"/>
    <cellStyle name="_KT (2)_PERSONAL_STANDARD FILE" xfId="1256"/>
    <cellStyle name="_KT (2)_PERSONAL_Tong hop KHCB 2001" xfId="1257"/>
    <cellStyle name="_KT (2)_PERSONAL_Tong hop KHCB 2001_STANDARD FILE" xfId="1258"/>
    <cellStyle name="_KT (2)_Qt-HT3PQ1(CauKho)" xfId="1259"/>
    <cellStyle name="_KT (2)_STANDARD FILE" xfId="1260"/>
    <cellStyle name="_KT (2)_STKL KE BAC LIEU" xfId="1261"/>
    <cellStyle name="_KT (2)_STKL KE BAC LIEU_STANDARD FILE" xfId="1262"/>
    <cellStyle name="_KT (2)_TG-TH" xfId="1263"/>
    <cellStyle name="_KT (2)_TG-TH_STANDARD FILE" xfId="1264"/>
    <cellStyle name="_KT (2)_THDT" xfId="1270"/>
    <cellStyle name="_KT (2)_THDT_1" xfId="1271"/>
    <cellStyle name="_KT (2)_THDT_1_STANDARD FILE" xfId="1272"/>
    <cellStyle name="_KT (2)_THDT_STANDARD FILE" xfId="1273"/>
    <cellStyle name="_KT (2)_THONG KE THEP" xfId="1274"/>
    <cellStyle name="_KT (2)_THONG KE THEP_STANDARD FILE" xfId="1275"/>
    <cellStyle name="_KT (2)_TK152-04" xfId="1265"/>
    <cellStyle name="_KT (2)_TKHC-THOIQUAN-05-04-2004" xfId="1266"/>
    <cellStyle name="_KT (2)_TKHC-THOIQUAN-05-04-2004_STANDARD FILE" xfId="1267"/>
    <cellStyle name="_KT (2)_TMDTPA1" xfId="1268"/>
    <cellStyle name="_KT (2)_TMDTPA1_STANDARD FILE" xfId="1269"/>
    <cellStyle name="_KT (2)_ÿÿÿÿÿ" xfId="1276"/>
    <cellStyle name="_KT (2)_ÿÿÿÿÿ_KH TPCP vung TNB (03-1-2012)" xfId="1278"/>
    <cellStyle name="_KT (2)_ÿÿÿÿÿ_kien giang 2" xfId="1277"/>
    <cellStyle name="_KT_TG" xfId="1279"/>
    <cellStyle name="_KT_TG_1" xfId="1280"/>
    <cellStyle name="_KT_TG_1 2" xfId="1281"/>
    <cellStyle name="_KT_TG_1_05-12  KH trung han 2016-2020 - Liem Thinh edited" xfId="1282"/>
    <cellStyle name="_KT_TG_1_ApGiaVatTu_cayxanh_latgach" xfId="1283"/>
    <cellStyle name="_KT_TG_1_BANG TONG HOP TINH HINH THANH QUYET TOAN (MOI I)" xfId="1284"/>
    <cellStyle name="_KT_TG_1_BAO CAO KLCT PT2000" xfId="1285"/>
    <cellStyle name="_KT_TG_1_BAO CAO PT2000" xfId="1286"/>
    <cellStyle name="_KT_TG_1_BAO CAO PT2000_Book1" xfId="1287"/>
    <cellStyle name="_KT_TG_1_Bao cao XDCB 2001 - T11 KH dieu chinh 20-11-THAI" xfId="1288"/>
    <cellStyle name="_KT_TG_1_BAO GIA NGAY 24-10-08 (co dam)" xfId="1289"/>
    <cellStyle name="_KT_TG_1_BC  NAM 2007" xfId="1290"/>
    <cellStyle name="_KT_TG_1_BC CV 6403 BKHĐT" xfId="1291"/>
    <cellStyle name="_KT_TG_1_BC NQ11-CP - chinh sua lai" xfId="1292"/>
    <cellStyle name="_KT_TG_1_BC NQ11-CP-Quynh sau bieu so3" xfId="1293"/>
    <cellStyle name="_KT_TG_1_BC_NQ11-CP_-_Thao_sua_lai" xfId="1294"/>
    <cellStyle name="_KT_TG_1_Bieu mau cong trinh khoi cong moi 3-4" xfId="1295"/>
    <cellStyle name="_KT_TG_1_Bieu3ODA" xfId="1296"/>
    <cellStyle name="_KT_TG_1_Bieu3ODA_1" xfId="1297"/>
    <cellStyle name="_KT_TG_1_Bieu4HTMT" xfId="1298"/>
    <cellStyle name="_KT_TG_1_bo sung von KCH nam 2010 va Du an tre kho khan" xfId="1299"/>
    <cellStyle name="_KT_TG_1_Book1" xfId="1300"/>
    <cellStyle name="_KT_TG_1_Book1 2" xfId="1301"/>
    <cellStyle name="_KT_TG_1_Book1_1" xfId="1302"/>
    <cellStyle name="_KT_TG_1_Book1_1 2" xfId="1303"/>
    <cellStyle name="_KT_TG_1_Book1_1_BC CV 6403 BKHĐT" xfId="1304"/>
    <cellStyle name="_KT_TG_1_Book1_1_Bieu mau cong trinh khoi cong moi 3-4" xfId="1305"/>
    <cellStyle name="_KT_TG_1_Book1_1_Bieu3ODA" xfId="1306"/>
    <cellStyle name="_KT_TG_1_Book1_1_Bieu4HTMT" xfId="1307"/>
    <cellStyle name="_KT_TG_1_Book1_1_Book1" xfId="1308"/>
    <cellStyle name="_KT_TG_1_Book1_1_Luy ke von ung nam 2011 -Thoa gui ngay 12-8-2012" xfId="1309"/>
    <cellStyle name="_KT_TG_1_Book1_1_STANDARD FILE" xfId="1310"/>
    <cellStyle name="_KT_TG_1_Book1_2" xfId="1311"/>
    <cellStyle name="_KT_TG_1_Book1_2 2" xfId="1312"/>
    <cellStyle name="_KT_TG_1_Book1_2_BC CV 6403 BKHĐT" xfId="1313"/>
    <cellStyle name="_KT_TG_1_Book1_2_Bieu3ODA" xfId="1314"/>
    <cellStyle name="_KT_TG_1_Book1_2_Luy ke von ung nam 2011 -Thoa gui ngay 12-8-2012" xfId="1315"/>
    <cellStyle name="_KT_TG_1_Book1_3" xfId="1316"/>
    <cellStyle name="_KT_TG_1_Book1_BC CV 6403 BKHĐT" xfId="1317"/>
    <cellStyle name="_KT_TG_1_Book1_BC-QT-WB-dthao" xfId="1318"/>
    <cellStyle name="_KT_TG_1_Book1_Bieu mau cong trinh khoi cong moi 3-4" xfId="1319"/>
    <cellStyle name="_KT_TG_1_Book1_Bieu3ODA" xfId="1320"/>
    <cellStyle name="_KT_TG_1_Book1_Bieu4HTMT" xfId="1321"/>
    <cellStyle name="_KT_TG_1_Book1_bo sung von KCH nam 2010 va Du an tre kho khan" xfId="1322"/>
    <cellStyle name="_KT_TG_1_Book1_Book1" xfId="1323"/>
    <cellStyle name="_KT_TG_1_Book1_C CHIN TUYEN" xfId="1324"/>
    <cellStyle name="_KT_TG_1_Book1_C CHIN TUYEN_STANDARD FILE" xfId="1325"/>
    <cellStyle name="_KT_TG_1_Book1_Copy of CAU CHIN TUYEN" xfId="1326"/>
    <cellStyle name="_KT_TG_1_Book1_Copy of CAU CHIN TUYEN_STANDARD FILE" xfId="1327"/>
    <cellStyle name="_KT_TG_1_Book1_danh muc chuan bi dau tu 2011 ngay 07-6-2011" xfId="1328"/>
    <cellStyle name="_KT_TG_1_Book1_Danh muc pbo nguon von XSKT, XDCB nam 2009 chuyen qua nam 2010" xfId="1329"/>
    <cellStyle name="_KT_TG_1_Book1_dieu chinh KH 2011 ngay 26-5-2011111" xfId="1330"/>
    <cellStyle name="_KT_TG_1_Book1_DS KCH PHAN BO VON NSDP NAM 2010" xfId="1331"/>
    <cellStyle name="_KT_TG_1_Book1_DT CCAU SO 2" xfId="1332"/>
    <cellStyle name="_KT_TG_1_Book1_DT CCAU SO 2_STANDARD FILE" xfId="1333"/>
    <cellStyle name="_KT_TG_1_Book1_DU TOAN bo bao ba lang" xfId="1334"/>
    <cellStyle name="_KT_TG_1_Book1_DU TOAN bo bao ba lang_STANDARD FILE" xfId="1335"/>
    <cellStyle name="_KT_TG_1_Book1_Du toan Mau" xfId="1336"/>
    <cellStyle name="_KT_TG_1_Book1_Du toan Mau_STANDARD FILE" xfId="1337"/>
    <cellStyle name="_KT_TG_1_Book1_giao KH 2011 ngay 10-12-2010" xfId="1340"/>
    <cellStyle name="_KT_TG_1_Book1_GT21_ CONG TIEU Þ60" xfId="1338"/>
    <cellStyle name="_KT_TG_1_Book1_GT21_ CONG TIEU Þ60_STANDARD FILE" xfId="1339"/>
    <cellStyle name="_KT_TG_1_Book1_Luy ke von ung nam 2011 -Thoa gui ngay 12-8-2012" xfId="1341"/>
    <cellStyle name="_KT_TG_1_Book1_STANDARD FILE" xfId="1342"/>
    <cellStyle name="_KT_TG_1_Book1_THDT" xfId="1347"/>
    <cellStyle name="_KT_TG_1_Book1_THDT_STANDARD FILE" xfId="1348"/>
    <cellStyle name="_KT_TG_1_Book1_THDTGOI 21" xfId="1349"/>
    <cellStyle name="_KT_TG_1_Book1_THDTGOI 21_STANDARD FILE" xfId="1350"/>
    <cellStyle name="_KT_TG_1_Book1_THONG KE THEP" xfId="1351"/>
    <cellStyle name="_KT_TG_1_Book1_THONG KE THEP_STANDARD FILE" xfId="1352"/>
    <cellStyle name="_KT_TG_1_Book1_TKHC-THOIQUAN-05-04-2004" xfId="1343"/>
    <cellStyle name="_KT_TG_1_Book1_TKHC-THOIQUAN-05-04-2004_STANDARD FILE" xfId="1344"/>
    <cellStyle name="_KT_TG_1_Book1_TONG DU TOAN VINH LONG-PA1" xfId="1345"/>
    <cellStyle name="_KT_TG_1_Book1_TONG DU TOAN VINH LONG-PA1_STANDARD FILE" xfId="1346"/>
    <cellStyle name="_KT_TG_1_C CHIN TUYEN" xfId="1353"/>
    <cellStyle name="_KT_TG_1_C CHIN TUYEN_STANDARD FILE" xfId="1354"/>
    <cellStyle name="_KT_TG_1_CAU Khanh Nam(Thi Cong)" xfId="1355"/>
    <cellStyle name="_KT_TG_1_ChiHuong_ApGia" xfId="1360"/>
    <cellStyle name="_KT_TG_1_CoCauPhi (version 1)" xfId="1356"/>
    <cellStyle name="_KT_TG_1_Copy of 05-12  KH trung han 2016-2020 - Liem Thinh edited (1)" xfId="1357"/>
    <cellStyle name="_KT_TG_1_Copy of CAU CHIN TUYEN" xfId="1358"/>
    <cellStyle name="_KT_TG_1_Copy of CAU CHIN TUYEN_STANDARD FILE" xfId="1359"/>
    <cellStyle name="_KT_TG_1_danh muc chuan bi dau tu 2011 ngay 07-6-2011" xfId="1361"/>
    <cellStyle name="_KT_TG_1_Danh muc pbo nguon von XSKT, XDCB nam 2009 chuyen qua nam 2010" xfId="1362"/>
    <cellStyle name="_KT_TG_1_DAU NOI PL-CL TAI PHU LAMHC" xfId="1363"/>
    <cellStyle name="_KT_TG_1_dieu chinh KH 2011 ngay 26-5-2011111" xfId="1364"/>
    <cellStyle name="_KT_TG_1_DS KCH PHAN BO VON NSDP NAM 2010" xfId="1365"/>
    <cellStyle name="_KT_TG_1_DT CCAU SO 2" xfId="1366"/>
    <cellStyle name="_KT_TG_1_DT CCAU SO 2_STANDARD FILE" xfId="1367"/>
    <cellStyle name="_KT_TG_1_DTCDT MR.2N110.HOCMON.TDTOAN.CCUNG" xfId="1368"/>
    <cellStyle name="_KT_TG_1_DU TOAN bo bao ba lang" xfId="1369"/>
    <cellStyle name="_KT_TG_1_DU TOAN bo bao ba lang_STANDARD FILE" xfId="1370"/>
    <cellStyle name="_KT_TG_1_Du toan Mau" xfId="1371"/>
    <cellStyle name="_KT_TG_1_Du toan Mau_STANDARD FILE" xfId="1372"/>
    <cellStyle name="_KT_TG_1_DU TRU VAT TU" xfId="1373"/>
    <cellStyle name="_KT_TG_1_giao KH 2011 ngay 10-12-2010" xfId="1381"/>
    <cellStyle name="_KT_TG_1_GT21_ CONG TIEU Þ60" xfId="1374"/>
    <cellStyle name="_KT_TG_1_GT21_ CONG TIEU Þ60_STANDARD FILE" xfId="1375"/>
    <cellStyle name="_KT_TG_1_GTGT 2003" xfId="1376"/>
    <cellStyle name="_KT_TG_1_GVL4" xfId="1377"/>
    <cellStyle name="_KT_TG_1_GVL4_STANDARD FILE" xfId="1378"/>
    <cellStyle name="_KT_TG_1_GVLmoi" xfId="1379"/>
    <cellStyle name="_KT_TG_1_GVLmoi_STANDARD FILE" xfId="1380"/>
    <cellStyle name="_KT_TG_1_k2+700" xfId="1382"/>
    <cellStyle name="_KT_TG_1_k2+700_STANDARD FILE" xfId="1383"/>
    <cellStyle name="_KT_TG_1_KE KHAI THUE GTGT 2004" xfId="1384"/>
    <cellStyle name="_KT_TG_1_KE KHAI THUE GTGT 2004_BCTC2004" xfId="1385"/>
    <cellStyle name="_KT_TG_1_KE LUONG THUC" xfId="1386"/>
    <cellStyle name="_KT_TG_1_KE LUONG THUC_STANDARD FILE" xfId="1387"/>
    <cellStyle name="_KT_TG_1_KE LUONG THUC111" xfId="1388"/>
    <cellStyle name="_KT_TG_1_KE LUONG THUC111_STANDARD FILE" xfId="1389"/>
    <cellStyle name="_KT_TG_1_KH TPCP 2016-2020 (tong hop)" xfId="1391"/>
    <cellStyle name="_KT_TG_1_KH TPCP vung TNB (03-1-2012)" xfId="1392"/>
    <cellStyle name="_KT_TG_1_kien giang 2" xfId="1390"/>
    <cellStyle name="_KT_TG_1_Lora-tungchau" xfId="1393"/>
    <cellStyle name="_KT_TG_1_Luy ke von ung nam 2011 -Thoa gui ngay 12-8-2012" xfId="1394"/>
    <cellStyle name="_KT_TG_1_NhanCong" xfId="1396"/>
    <cellStyle name="_KT_TG_1_N-X-T-04" xfId="1395"/>
    <cellStyle name="_KT_TG_1_PGIA-phieu tham tra Kho bac" xfId="1397"/>
    <cellStyle name="_KT_TG_1_phu luc tong ket tinh hinh TH giai doan 03-10 (ngay 30)" xfId="1402"/>
    <cellStyle name="_KT_TG_1_PT02-02" xfId="1398"/>
    <cellStyle name="_KT_TG_1_PT02-02_Book1" xfId="1399"/>
    <cellStyle name="_KT_TG_1_PT02-03" xfId="1400"/>
    <cellStyle name="_KT_TG_1_PT02-03_Book1" xfId="1401"/>
    <cellStyle name="_KT_TG_1_Qt-HT3PQ1(CauKho)" xfId="1403"/>
    <cellStyle name="_KT_TG_1_Sheet1" xfId="1404"/>
    <cellStyle name="_KT_TG_1_STANDARD FILE" xfId="1405"/>
    <cellStyle name="_KT_TG_1_STKL KE BAC LIEU" xfId="1406"/>
    <cellStyle name="_KT_TG_1_STKL KE BAC LIEU_STANDARD FILE" xfId="1407"/>
    <cellStyle name="_KT_TG_1_THDT" xfId="1413"/>
    <cellStyle name="_KT_TG_1_THDT_1" xfId="1414"/>
    <cellStyle name="_KT_TG_1_THDT_1_STANDARD FILE" xfId="1415"/>
    <cellStyle name="_KT_TG_1_THDT_STANDARD FILE" xfId="1416"/>
    <cellStyle name="_KT_TG_1_THONG KE THEP" xfId="1417"/>
    <cellStyle name="_KT_TG_1_THONG KE THEP_STANDARD FILE" xfId="1418"/>
    <cellStyle name="_KT_TG_1_TK152-04" xfId="1408"/>
    <cellStyle name="_KT_TG_1_TKHC-THOIQUAN-05-04-2004" xfId="1409"/>
    <cellStyle name="_KT_TG_1_TKHC-THOIQUAN-05-04-2004_STANDARD FILE" xfId="1410"/>
    <cellStyle name="_KT_TG_1_TMDTPA1" xfId="1411"/>
    <cellStyle name="_KT_TG_1_TMDTPA1_STANDARD FILE" xfId="1412"/>
    <cellStyle name="_KT_TG_1_ÿÿÿÿÿ" xfId="1419"/>
    <cellStyle name="_KT_TG_1_ÿÿÿÿÿ_Bieu mau cong trinh khoi cong moi 3-4" xfId="1420"/>
    <cellStyle name="_KT_TG_1_ÿÿÿÿÿ_Bieu3ODA" xfId="1421"/>
    <cellStyle name="_KT_TG_1_ÿÿÿÿÿ_Bieu4HTMT" xfId="1422"/>
    <cellStyle name="_KT_TG_1_ÿÿÿÿÿ_KH TPCP vung TNB (03-1-2012)" xfId="1424"/>
    <cellStyle name="_KT_TG_1_ÿÿÿÿÿ_kien giang 2" xfId="1423"/>
    <cellStyle name="_KT_TG_2" xfId="1425"/>
    <cellStyle name="_KT_TG_2 2" xfId="1426"/>
    <cellStyle name="_KT_TG_2_05-12  KH trung han 2016-2020 - Liem Thinh edited" xfId="1427"/>
    <cellStyle name="_KT_TG_2_ApGiaVatTu_cayxanh_latgach" xfId="1428"/>
    <cellStyle name="_KT_TG_2_BANG TONG HOP TINH HINH THANH QUYET TOAN (MOI I)" xfId="1429"/>
    <cellStyle name="_KT_TG_2_BAO CAO KLCT PT2000" xfId="1430"/>
    <cellStyle name="_KT_TG_2_BAO CAO PT2000" xfId="1431"/>
    <cellStyle name="_KT_TG_2_BAO CAO PT2000_Book1" xfId="1432"/>
    <cellStyle name="_KT_TG_2_Bao cao XDCB 2001 - T11 KH dieu chinh 20-11-THAI" xfId="1433"/>
    <cellStyle name="_KT_TG_2_BAO GIA NGAY 24-10-08 (co dam)" xfId="1434"/>
    <cellStyle name="_KT_TG_2_BC  NAM 2007" xfId="1435"/>
    <cellStyle name="_KT_TG_2_BC CV 6403 BKHĐT" xfId="1436"/>
    <cellStyle name="_KT_TG_2_BC NQ11-CP - chinh sua lai" xfId="1437"/>
    <cellStyle name="_KT_TG_2_BC NQ11-CP-Quynh sau bieu so3" xfId="1438"/>
    <cellStyle name="_KT_TG_2_BC_NQ11-CP_-_Thao_sua_lai" xfId="1439"/>
    <cellStyle name="_KT_TG_2_Bieu mau cong trinh khoi cong moi 3-4" xfId="1440"/>
    <cellStyle name="_KT_TG_2_Bieu3ODA" xfId="1441"/>
    <cellStyle name="_KT_TG_2_Bieu3ODA_1" xfId="1442"/>
    <cellStyle name="_KT_TG_2_Bieu4HTMT" xfId="1443"/>
    <cellStyle name="_KT_TG_2_bo sung von KCH nam 2010 va Du an tre kho khan" xfId="1444"/>
    <cellStyle name="_KT_TG_2_Book1" xfId="1445"/>
    <cellStyle name="_KT_TG_2_Book1 2" xfId="1446"/>
    <cellStyle name="_KT_TG_2_Book1_1" xfId="1447"/>
    <cellStyle name="_KT_TG_2_Book1_1 2" xfId="1448"/>
    <cellStyle name="_KT_TG_2_Book1_1_BC CV 6403 BKHĐT" xfId="1449"/>
    <cellStyle name="_KT_TG_2_Book1_1_Bieu mau cong trinh khoi cong moi 3-4" xfId="1450"/>
    <cellStyle name="_KT_TG_2_Book1_1_Bieu3ODA" xfId="1451"/>
    <cellStyle name="_KT_TG_2_Book1_1_Bieu4HTMT" xfId="1452"/>
    <cellStyle name="_KT_TG_2_Book1_1_Book1" xfId="1453"/>
    <cellStyle name="_KT_TG_2_Book1_1_Luy ke von ung nam 2011 -Thoa gui ngay 12-8-2012" xfId="1454"/>
    <cellStyle name="_KT_TG_2_Book1_1_STANDARD FILE" xfId="1455"/>
    <cellStyle name="_KT_TG_2_Book1_2" xfId="1456"/>
    <cellStyle name="_KT_TG_2_Book1_2 2" xfId="1457"/>
    <cellStyle name="_KT_TG_2_Book1_2_BC CV 6403 BKHĐT" xfId="1458"/>
    <cellStyle name="_KT_TG_2_Book1_2_Bieu3ODA" xfId="1459"/>
    <cellStyle name="_KT_TG_2_Book1_2_Luy ke von ung nam 2011 -Thoa gui ngay 12-8-2012" xfId="1460"/>
    <cellStyle name="_KT_TG_2_Book1_3" xfId="1461"/>
    <cellStyle name="_KT_TG_2_Book1_3 2" xfId="1462"/>
    <cellStyle name="_KT_TG_2_Book1_BC CV 6403 BKHĐT" xfId="1463"/>
    <cellStyle name="_KT_TG_2_Book1_Bieu mau cong trinh khoi cong moi 3-4" xfId="1464"/>
    <cellStyle name="_KT_TG_2_Book1_Bieu3ODA" xfId="1465"/>
    <cellStyle name="_KT_TG_2_Book1_Bieu4HTMT" xfId="1466"/>
    <cellStyle name="_KT_TG_2_Book1_bo sung von KCH nam 2010 va Du an tre kho khan" xfId="1467"/>
    <cellStyle name="_KT_TG_2_Book1_Book1" xfId="1468"/>
    <cellStyle name="_KT_TG_2_Book1_C CHIN TUYEN" xfId="1469"/>
    <cellStyle name="_KT_TG_2_Book1_C CHIN TUYEN_STANDARD FILE" xfId="1470"/>
    <cellStyle name="_KT_TG_2_Book1_Copy of CAU CHIN TUYEN" xfId="1471"/>
    <cellStyle name="_KT_TG_2_Book1_Copy of CAU CHIN TUYEN_STANDARD FILE" xfId="1472"/>
    <cellStyle name="_KT_TG_2_Book1_danh muc chuan bi dau tu 2011 ngay 07-6-2011" xfId="1473"/>
    <cellStyle name="_KT_TG_2_Book1_Danh muc pbo nguon von XSKT, XDCB nam 2009 chuyen qua nam 2010" xfId="1474"/>
    <cellStyle name="_KT_TG_2_Book1_dieu chinh KH 2011 ngay 26-5-2011111" xfId="1475"/>
    <cellStyle name="_KT_TG_2_Book1_DS KCH PHAN BO VON NSDP NAM 2010" xfId="1476"/>
    <cellStyle name="_KT_TG_2_Book1_DT CCAU SO 2" xfId="1477"/>
    <cellStyle name="_KT_TG_2_Book1_DT CCAU SO 2_STANDARD FILE" xfId="1478"/>
    <cellStyle name="_KT_TG_2_Book1_DU TOAN bo bao ba lang" xfId="1479"/>
    <cellStyle name="_KT_TG_2_Book1_DU TOAN bo bao ba lang_STANDARD FILE" xfId="1480"/>
    <cellStyle name="_KT_TG_2_Book1_Du toan Mau" xfId="1481"/>
    <cellStyle name="_KT_TG_2_Book1_Du toan Mau_STANDARD FILE" xfId="1482"/>
    <cellStyle name="_KT_TG_2_Book1_giao KH 2011 ngay 10-12-2010" xfId="1485"/>
    <cellStyle name="_KT_TG_2_Book1_GT21_ CONG TIEU Þ60" xfId="1483"/>
    <cellStyle name="_KT_TG_2_Book1_GT21_ CONG TIEU Þ60_STANDARD FILE" xfId="1484"/>
    <cellStyle name="_KT_TG_2_Book1_Luy ke von ung nam 2011 -Thoa gui ngay 12-8-2012" xfId="1486"/>
    <cellStyle name="_KT_TG_2_Book1_STANDARD FILE" xfId="1487"/>
    <cellStyle name="_KT_TG_2_Book1_THDT" xfId="1492"/>
    <cellStyle name="_KT_TG_2_Book1_THDT_STANDARD FILE" xfId="1493"/>
    <cellStyle name="_KT_TG_2_Book1_THDTGOI 21" xfId="1494"/>
    <cellStyle name="_KT_TG_2_Book1_THDTGOI 21_STANDARD FILE" xfId="1495"/>
    <cellStyle name="_KT_TG_2_Book1_THONG KE THEP" xfId="1496"/>
    <cellStyle name="_KT_TG_2_Book1_THONG KE THEP_STANDARD FILE" xfId="1497"/>
    <cellStyle name="_KT_TG_2_Book1_TKHC-THOIQUAN-05-04-2004" xfId="1488"/>
    <cellStyle name="_KT_TG_2_Book1_TKHC-THOIQUAN-05-04-2004_STANDARD FILE" xfId="1489"/>
    <cellStyle name="_KT_TG_2_Book1_TONG DU TOAN VINH LONG-PA1" xfId="1490"/>
    <cellStyle name="_KT_TG_2_Book1_TONG DU TOAN VINH LONG-PA1_STANDARD FILE" xfId="1491"/>
    <cellStyle name="_KT_TG_2_C CHIN TUYEN" xfId="1498"/>
    <cellStyle name="_KT_TG_2_C CHIN TUYEN_STANDARD FILE" xfId="1499"/>
    <cellStyle name="_KT_TG_2_CAU Khanh Nam(Thi Cong)" xfId="1500"/>
    <cellStyle name="_KT_TG_2_ChiHuong_ApGia" xfId="1505"/>
    <cellStyle name="_KT_TG_2_CoCauPhi (version 1)" xfId="1501"/>
    <cellStyle name="_KT_TG_2_Copy of 05-12  KH trung han 2016-2020 - Liem Thinh edited (1)" xfId="1502"/>
    <cellStyle name="_KT_TG_2_Copy of CAU CHIN TUYEN" xfId="1503"/>
    <cellStyle name="_KT_TG_2_Copy of CAU CHIN TUYEN_STANDARD FILE" xfId="1504"/>
    <cellStyle name="_KT_TG_2_danh muc chuan bi dau tu 2011 ngay 07-6-2011" xfId="1506"/>
    <cellStyle name="_KT_TG_2_Danh muc pbo nguon von XSKT, XDCB nam 2009 chuyen qua nam 2010" xfId="1507"/>
    <cellStyle name="_KT_TG_2_DAU NOI PL-CL TAI PHU LAMHC" xfId="1508"/>
    <cellStyle name="_KT_TG_2_dieu chinh KH 2011 ngay 26-5-2011111" xfId="1509"/>
    <cellStyle name="_KT_TG_2_DS KCH PHAN BO VON NSDP NAM 2010" xfId="1510"/>
    <cellStyle name="_KT_TG_2_DT CCAU SO 2" xfId="1511"/>
    <cellStyle name="_KT_TG_2_DT CCAU SO 2_STANDARD FILE" xfId="1512"/>
    <cellStyle name="_KT_TG_2_DTCDT MR.2N110.HOCMON.TDTOAN.CCUNG" xfId="1513"/>
    <cellStyle name="_KT_TG_2_DU TOAN bo bao ba lang" xfId="1514"/>
    <cellStyle name="_KT_TG_2_DU TOAN bo bao ba lang_STANDARD FILE" xfId="1515"/>
    <cellStyle name="_KT_TG_2_Du toan Mau" xfId="1516"/>
    <cellStyle name="_KT_TG_2_Du toan Mau_STANDARD FILE" xfId="1517"/>
    <cellStyle name="_KT_TG_2_DU TRU VAT TU" xfId="1518"/>
    <cellStyle name="_KT_TG_2_giao KH 2011 ngay 10-12-2010" xfId="1526"/>
    <cellStyle name="_KT_TG_2_GT21_ CONG TIEU Þ60" xfId="1519"/>
    <cellStyle name="_KT_TG_2_GT21_ CONG TIEU Þ60_STANDARD FILE" xfId="1520"/>
    <cellStyle name="_KT_TG_2_GTGT 2003" xfId="1521"/>
    <cellStyle name="_KT_TG_2_GVL4" xfId="1522"/>
    <cellStyle name="_KT_TG_2_GVL4_STANDARD FILE" xfId="1523"/>
    <cellStyle name="_KT_TG_2_GVLmoi" xfId="1524"/>
    <cellStyle name="_KT_TG_2_GVLmoi_STANDARD FILE" xfId="1525"/>
    <cellStyle name="_KT_TG_2_k2+700" xfId="1527"/>
    <cellStyle name="_KT_TG_2_k2+700_STANDARD FILE" xfId="1528"/>
    <cellStyle name="_KT_TG_2_KE KHAI THUE GTGT 2004" xfId="1529"/>
    <cellStyle name="_KT_TG_2_KE KHAI THUE GTGT 2004_BCTC2004" xfId="1530"/>
    <cellStyle name="_KT_TG_2_KE LUONG THUC" xfId="1531"/>
    <cellStyle name="_KT_TG_2_KE LUONG THUC_STANDARD FILE" xfId="1532"/>
    <cellStyle name="_KT_TG_2_KE LUONG THUC111" xfId="1533"/>
    <cellStyle name="_KT_TG_2_KE LUONG THUC111_STANDARD FILE" xfId="1534"/>
    <cellStyle name="_KT_TG_2_KH TPCP 2016-2020 (tong hop)" xfId="1536"/>
    <cellStyle name="_KT_TG_2_KH TPCP vung TNB (03-1-2012)" xfId="1537"/>
    <cellStyle name="_KT_TG_2_kien giang 2" xfId="1535"/>
    <cellStyle name="_KT_TG_2_Lora-tungchau" xfId="1538"/>
    <cellStyle name="_KT_TG_2_Luy ke von ung nam 2011 -Thoa gui ngay 12-8-2012" xfId="1539"/>
    <cellStyle name="_KT_TG_2_NhanCong" xfId="1541"/>
    <cellStyle name="_KT_TG_2_N-X-T-04" xfId="1540"/>
    <cellStyle name="_KT_TG_2_PGIA-phieu tham tra Kho bac" xfId="1542"/>
    <cellStyle name="_KT_TG_2_phu luc tong ket tinh hinh TH giai doan 03-10 (ngay 30)" xfId="1547"/>
    <cellStyle name="_KT_TG_2_PT02-02" xfId="1543"/>
    <cellStyle name="_KT_TG_2_PT02-02_Book1" xfId="1544"/>
    <cellStyle name="_KT_TG_2_PT02-03" xfId="1545"/>
    <cellStyle name="_KT_TG_2_PT02-03_Book1" xfId="1546"/>
    <cellStyle name="_KT_TG_2_Qt-HT3PQ1(CauKho)" xfId="1548"/>
    <cellStyle name="_KT_TG_2_Sheet1" xfId="1549"/>
    <cellStyle name="_KT_TG_2_STANDARD FILE" xfId="1550"/>
    <cellStyle name="_KT_TG_2_STKL KE BAC LIEU" xfId="1551"/>
    <cellStyle name="_KT_TG_2_STKL KE BAC LIEU_STANDARD FILE" xfId="1552"/>
    <cellStyle name="_KT_TG_2_THDT" xfId="1558"/>
    <cellStyle name="_KT_TG_2_THDT_1" xfId="1559"/>
    <cellStyle name="_KT_TG_2_THDT_1_STANDARD FILE" xfId="1560"/>
    <cellStyle name="_KT_TG_2_THDT_STANDARD FILE" xfId="1561"/>
    <cellStyle name="_KT_TG_2_THONG KE THEP" xfId="1562"/>
    <cellStyle name="_KT_TG_2_THONG KE THEP_STANDARD FILE" xfId="1563"/>
    <cellStyle name="_KT_TG_2_TK152-04" xfId="1553"/>
    <cellStyle name="_KT_TG_2_TKHC-THOIQUAN-05-04-2004" xfId="1554"/>
    <cellStyle name="_KT_TG_2_TKHC-THOIQUAN-05-04-2004_STANDARD FILE" xfId="1555"/>
    <cellStyle name="_KT_TG_2_TMDTPA1" xfId="1556"/>
    <cellStyle name="_KT_TG_2_TMDTPA1_STANDARD FILE" xfId="1557"/>
    <cellStyle name="_KT_TG_2_ÿÿÿÿÿ" xfId="1564"/>
    <cellStyle name="_KT_TG_2_ÿÿÿÿÿ_Bieu mau cong trinh khoi cong moi 3-4" xfId="1565"/>
    <cellStyle name="_KT_TG_2_ÿÿÿÿÿ_Bieu3ODA" xfId="1566"/>
    <cellStyle name="_KT_TG_2_ÿÿÿÿÿ_Bieu4HTMT" xfId="1567"/>
    <cellStyle name="_KT_TG_2_ÿÿÿÿÿ_KH TPCP vung TNB (03-1-2012)" xfId="1569"/>
    <cellStyle name="_KT_TG_2_ÿÿÿÿÿ_kien giang 2" xfId="1568"/>
    <cellStyle name="_KT_TG_3" xfId="1570"/>
    <cellStyle name="_KT_TG_3_STANDARD FILE" xfId="1571"/>
    <cellStyle name="_KT_TG_4" xfId="1572"/>
    <cellStyle name="_KT_TG_4 2" xfId="1573"/>
    <cellStyle name="_KT_TG_4_05-12  KH trung han 2016-2020 - Liem Thinh edited" xfId="1574"/>
    <cellStyle name="_KT_TG_4_Copy of 05-12  KH trung han 2016-2020 - Liem Thinh edited (1)" xfId="1575"/>
    <cellStyle name="_KT_TG_4_KH TPCP 2016-2020 (tong hop)" xfId="1576"/>
    <cellStyle name="_KT_TG_4_Lora-tungchau" xfId="1577"/>
    <cellStyle name="_KT_TG_4_Lora-tungchau 2" xfId="1578"/>
    <cellStyle name="_KT_TG_4_Lora-tungchau_05-12  KH trung han 2016-2020 - Liem Thinh edited" xfId="1579"/>
    <cellStyle name="_KT_TG_4_Lora-tungchau_Copy of 05-12  KH trung han 2016-2020 - Liem Thinh edited (1)" xfId="1580"/>
    <cellStyle name="_KT_TG_4_Lora-tungchau_KH TPCP 2016-2020 (tong hop)" xfId="1581"/>
    <cellStyle name="_KT_TG_4_Qt-HT3PQ1(CauKho)" xfId="1582"/>
    <cellStyle name="_KT_TG_4_STANDARD FILE" xfId="1583"/>
    <cellStyle name="_KT_TG_C CHIN TUYEN" xfId="1584"/>
    <cellStyle name="_KT_TG_C CHIN TUYEN_STANDARD FILE" xfId="1585"/>
    <cellStyle name="_KT_TG_Copy of CAU CHIN TUYEN" xfId="1586"/>
    <cellStyle name="_KT_TG_Copy of CAU CHIN TUYEN_STANDARD FILE" xfId="1587"/>
    <cellStyle name="_KT_TG_DT CCAU SO 2" xfId="1588"/>
    <cellStyle name="_KT_TG_DT CCAU SO 2_STANDARD FILE" xfId="1589"/>
    <cellStyle name="_KT_TG_DU TOAN bo bao ba lang" xfId="1590"/>
    <cellStyle name="_KT_TG_DU TOAN bo bao ba lang_STANDARD FILE" xfId="1591"/>
    <cellStyle name="_KT_TG_Du toan Mau" xfId="1592"/>
    <cellStyle name="_KT_TG_Du toan Mau_STANDARD FILE" xfId="1593"/>
    <cellStyle name="_KT_TG_GT21_ CONG TIEU Þ60" xfId="1594"/>
    <cellStyle name="_KT_TG_GT21_ CONG TIEU Þ60_STANDARD FILE" xfId="1595"/>
    <cellStyle name="_KT_TG_GVL4" xfId="1596"/>
    <cellStyle name="_KT_TG_GVL4_STANDARD FILE" xfId="1597"/>
    <cellStyle name="_KT_TG_GVLmoi" xfId="1598"/>
    <cellStyle name="_KT_TG_GVLmoi_STANDARD FILE" xfId="1599"/>
    <cellStyle name="_KT_TG_k2+700" xfId="1600"/>
    <cellStyle name="_KT_TG_k2+700_STANDARD FILE" xfId="1601"/>
    <cellStyle name="_KT_TG_KE LUONG THUC" xfId="1602"/>
    <cellStyle name="_KT_TG_KE LUONG THUC_STANDARD FILE" xfId="1603"/>
    <cellStyle name="_KT_TG_KE LUONG THUC111" xfId="1604"/>
    <cellStyle name="_KT_TG_KE LUONG THUC111_STANDARD FILE" xfId="1605"/>
    <cellStyle name="_KT_TG_STANDARD FILE" xfId="1606"/>
    <cellStyle name="_KT_TG_STKL KE BAC LIEU" xfId="1607"/>
    <cellStyle name="_KT_TG_STKL KE BAC LIEU_STANDARD FILE" xfId="1608"/>
    <cellStyle name="_KT_TG_THDT" xfId="1611"/>
    <cellStyle name="_KT_TG_THDT_1" xfId="1612"/>
    <cellStyle name="_KT_TG_THDT_1_STANDARD FILE" xfId="1613"/>
    <cellStyle name="_KT_TG_THDT_STANDARD FILE" xfId="1614"/>
    <cellStyle name="_KT_TG_THONG KE THEP" xfId="1615"/>
    <cellStyle name="_KT_TG_THONG KE THEP_STANDARD FILE" xfId="1616"/>
    <cellStyle name="_KT_TG_TMDTPA1" xfId="1609"/>
    <cellStyle name="_KT_TG_TMDTPA1_STANDARD FILE" xfId="1610"/>
    <cellStyle name="_Lora-tungchau" xfId="1647"/>
    <cellStyle name="_Lora-tungchau 2" xfId="1648"/>
    <cellStyle name="_Lora-tungchau_05-12  KH trung han 2016-2020 - Liem Thinh edited" xfId="1649"/>
    <cellStyle name="_Lora-tungchau_Copy of 05-12  KH trung han 2016-2020 - Liem Thinh edited (1)" xfId="1650"/>
    <cellStyle name="_Lora-tungchau_KH TPCP 2016-2020 (tong hop)" xfId="1651"/>
    <cellStyle name="_Luy ke von ung nam 2011 -Thoa gui ngay 12-8-2012" xfId="1652"/>
    <cellStyle name="_mau so 3" xfId="1653"/>
    <cellStyle name="_MauThanTKKT-goi7-DonGia2143(vl t7)" xfId="1654"/>
    <cellStyle name="_MauThanTKKT-goi7-DonGia2143(vl t7) 2" xfId="1655"/>
    <cellStyle name="_MauThanTKKT-goi7-DonGia2143(vl t7)_!1 1 bao cao giao KH ve HTCMT vung TNB   12-12-2011" xfId="1656"/>
    <cellStyle name="_MauThanTKKT-goi7-DonGia2143(vl t7)_Bieu4HTMT" xfId="1657"/>
    <cellStyle name="_MauThanTKKT-goi7-DonGia2143(vl t7)_Bieu4HTMT_!1 1 bao cao giao KH ve HTCMT vung TNB   12-12-2011" xfId="1658"/>
    <cellStyle name="_MauThanTKKT-goi7-DonGia2143(vl t7)_Bieu4HTMT_KH TPCP vung TNB (03-1-2012)" xfId="1659"/>
    <cellStyle name="_MauThanTKKT-goi7-DonGia2143(vl t7)_KH TPCP vung TNB (03-1-2012)" xfId="1660"/>
    <cellStyle name="_Nhu cau von ung truoc 2011 Tha h Hoa + Nge An gui TW" xfId="1662"/>
    <cellStyle name="_Nhu cau von ung truoc 2011 Tha h Hoa + Nge An gui TW_!1 1 bao cao giao KH ve HTCMT vung TNB   12-12-2011" xfId="1663"/>
    <cellStyle name="_Nhu cau von ung truoc 2011 Tha h Hoa + Nge An gui TW_Bieu4HTMT" xfId="1664"/>
    <cellStyle name="_Nhu cau von ung truoc 2011 Tha h Hoa + Nge An gui TW_Bieu4HTMT_!1 1 bao cao giao KH ve HTCMT vung TNB   12-12-2011" xfId="1665"/>
    <cellStyle name="_Nhu cau von ung truoc 2011 Tha h Hoa + Nge An gui TW_Bieu4HTMT_KH TPCP vung TNB (03-1-2012)" xfId="1666"/>
    <cellStyle name="_Nhu cau von ung truoc 2011 Tha h Hoa + Nge An gui TW_KH TPCP vung TNB (03-1-2012)" xfId="1667"/>
    <cellStyle name="_N-X-T-04" xfId="1661"/>
    <cellStyle name="_PERSONAL" xfId="1668"/>
    <cellStyle name="_PERSONAL_BC CV 6403 BKHĐT" xfId="1669"/>
    <cellStyle name="_PERSONAL_Bieu mau cong trinh khoi cong moi 3-4" xfId="1670"/>
    <cellStyle name="_PERSONAL_Bieu3ODA" xfId="1671"/>
    <cellStyle name="_PERSONAL_Bieu4HTMT" xfId="1672"/>
    <cellStyle name="_PERSONAL_Book1" xfId="1673"/>
    <cellStyle name="_PERSONAL_Book1 2" xfId="1674"/>
    <cellStyle name="_PERSONAL_Book1_STANDARD FILE" xfId="1675"/>
    <cellStyle name="_PERSONAL_HTQ.8 GD1" xfId="1676"/>
    <cellStyle name="_PERSONAL_HTQ.8 GD1_05-12  KH trung han 2016-2020 - Liem Thinh edited" xfId="1677"/>
    <cellStyle name="_PERSONAL_HTQ.8 GD1_Copy of 05-12  KH trung han 2016-2020 - Liem Thinh edited (1)" xfId="1678"/>
    <cellStyle name="_PERSONAL_HTQ.8 GD1_KH TPCP 2016-2020 (tong hop)" xfId="1679"/>
    <cellStyle name="_PERSONAL_Luy ke von ung nam 2011 -Thoa gui ngay 12-8-2012" xfId="1680"/>
    <cellStyle name="_PERSONAL_STANDARD FILE" xfId="1681"/>
    <cellStyle name="_PERSONAL_Tong hop KHCB 2001" xfId="1682"/>
    <cellStyle name="_PERSONAL_Tong hop KHCB 2001_STANDARD FILE" xfId="1683"/>
    <cellStyle name="_Phan bo KH 2009 TPCP" xfId="1684"/>
    <cellStyle name="_Phan XD" xfId="1685"/>
    <cellStyle name="_Phan XD_da sua - 4 DU TOAN CAU BAN KENH MUONG LO" xfId="1686"/>
    <cellStyle name="_Phan XD_duong giong nhan ganh hao - cong ngang duong" xfId="1687"/>
    <cellStyle name="_Phan XD_Duong Giong Nhan Ganh Hao - Duong giao thong" xfId="1688"/>
    <cellStyle name="_Phan XD_KL-DH" xfId="1689"/>
    <cellStyle name="_Phan XD_KL-DH_da sua - 4 DU TOAN CAU BAN KENH MUONG LO" xfId="1690"/>
    <cellStyle name="_Phan XD_KL-DH_DT CONG-thamdinh" xfId="1691"/>
    <cellStyle name="_Phan XD_KL-DHDM" xfId="1692"/>
    <cellStyle name="_Phan XD_KL-DHDM_da sua - 4 DU TOAN CAU BAN KENH MUONG LO" xfId="1693"/>
    <cellStyle name="_Phan XD_KL-DHDM_DT CONG-thamdinh" xfId="1694"/>
    <cellStyle name="_Phan XD_KL-DHK" xfId="1695"/>
    <cellStyle name="_Phan XD_KL-DHK_da sua - 4 DU TOAN CAU BAN KENH MUONG LO" xfId="1696"/>
    <cellStyle name="_Phan XD_KL-DHK_DT CONG-thamdinh" xfId="1697"/>
    <cellStyle name="_phong bo mon22" xfId="1698"/>
    <cellStyle name="_phong bo mon22_!1 1 bao cao giao KH ve HTCMT vung TNB   12-12-2011" xfId="1699"/>
    <cellStyle name="_phong bo mon22_KH TPCP vung TNB (03-1-2012)" xfId="1700"/>
    <cellStyle name="_Phu luc 2 (Bieu 2) TH KH 2010" xfId="1701"/>
    <cellStyle name="_phu luc tong ket tinh hinh TH giai doan 03-10 (ngay 30)" xfId="1702"/>
    <cellStyle name="_Phuluckinhphi_DC_lan 4_YL" xfId="1703"/>
    <cellStyle name="_Q TOAN  SCTX QL.62 QUI I ( oanh)" xfId="1704"/>
    <cellStyle name="_Q TOAN  SCTX QL.62 QUI II ( oanh)" xfId="1705"/>
    <cellStyle name="_QT SCTXQL62_QT1 (Cty QL)" xfId="1706"/>
    <cellStyle name="_Qt-HT3PQ1(CauKho)" xfId="1707"/>
    <cellStyle name="_Sheet1" xfId="1708"/>
    <cellStyle name="_Sheet2" xfId="1709"/>
    <cellStyle name="_x0001__STANDARD FILE" xfId="1710"/>
    <cellStyle name="_STKL KE BAC LIEU" xfId="1711"/>
    <cellStyle name="_sua dtoankenh Dong" xfId="1712"/>
    <cellStyle name="_sua dtoankenh Dong_da sua - 4 DU TOAN CAU BAN KENH MUONG LO" xfId="1713"/>
    <cellStyle name="_sua dtoankenh Dong_duong giong nhan ganh hao - cong ngang duong" xfId="1714"/>
    <cellStyle name="_sua dtoankenh Dong_Duong Giong Nhan Ganh Hao - Duong giao thong" xfId="1715"/>
    <cellStyle name="_TG-TH" xfId="1716"/>
    <cellStyle name="_TG-TH_1" xfId="1717"/>
    <cellStyle name="_TG-TH_1 2" xfId="1718"/>
    <cellStyle name="_TG-TH_1_05-12  KH trung han 2016-2020 - Liem Thinh edited" xfId="1719"/>
    <cellStyle name="_TG-TH_1_ApGiaVatTu_cayxanh_latgach" xfId="1720"/>
    <cellStyle name="_TG-TH_1_BANG TONG HOP TINH HINH THANH QUYET TOAN (MOI I)" xfId="1721"/>
    <cellStyle name="_TG-TH_1_BAO CAO KLCT PT2000" xfId="1722"/>
    <cellStyle name="_TG-TH_1_BAO CAO PT2000" xfId="1723"/>
    <cellStyle name="_TG-TH_1_BAO CAO PT2000_Book1" xfId="1724"/>
    <cellStyle name="_TG-TH_1_Bao cao XDCB 2001 - T11 KH dieu chinh 20-11-THAI" xfId="1725"/>
    <cellStyle name="_TG-TH_1_BAO GIA NGAY 24-10-08 (co dam)" xfId="1726"/>
    <cellStyle name="_TG-TH_1_BC  NAM 2007" xfId="1727"/>
    <cellStyle name="_TG-TH_1_BC CV 6403 BKHĐT" xfId="1728"/>
    <cellStyle name="_TG-TH_1_BC NQ11-CP - chinh sua lai" xfId="1729"/>
    <cellStyle name="_TG-TH_1_BC NQ11-CP-Quynh sau bieu so3" xfId="1730"/>
    <cellStyle name="_TG-TH_1_BC_NQ11-CP_-_Thao_sua_lai" xfId="1731"/>
    <cellStyle name="_TG-TH_1_Bieu mau cong trinh khoi cong moi 3-4" xfId="1732"/>
    <cellStyle name="_TG-TH_1_Bieu3ODA" xfId="1733"/>
    <cellStyle name="_TG-TH_1_Bieu3ODA_1" xfId="1734"/>
    <cellStyle name="_TG-TH_1_Bieu4HTMT" xfId="1735"/>
    <cellStyle name="_TG-TH_1_bo sung von KCH nam 2010 va Du an tre kho khan" xfId="1736"/>
    <cellStyle name="_TG-TH_1_Book1" xfId="1737"/>
    <cellStyle name="_TG-TH_1_Book1 2" xfId="1738"/>
    <cellStyle name="_TG-TH_1_Book1_1" xfId="1739"/>
    <cellStyle name="_TG-TH_1_Book1_1 2" xfId="1740"/>
    <cellStyle name="_TG-TH_1_Book1_1_BC CV 6403 BKHĐT" xfId="1741"/>
    <cellStyle name="_TG-TH_1_Book1_1_Bieu mau cong trinh khoi cong moi 3-4" xfId="1742"/>
    <cellStyle name="_TG-TH_1_Book1_1_Bieu3ODA" xfId="1743"/>
    <cellStyle name="_TG-TH_1_Book1_1_Bieu4HTMT" xfId="1744"/>
    <cellStyle name="_TG-TH_1_Book1_1_Book1" xfId="1745"/>
    <cellStyle name="_TG-TH_1_Book1_1_Luy ke von ung nam 2011 -Thoa gui ngay 12-8-2012" xfId="1746"/>
    <cellStyle name="_TG-TH_1_Book1_1_STANDARD FILE" xfId="1747"/>
    <cellStyle name="_TG-TH_1_Book1_2" xfId="1748"/>
    <cellStyle name="_TG-TH_1_Book1_2 2" xfId="1749"/>
    <cellStyle name="_TG-TH_1_Book1_2_BC CV 6403 BKHĐT" xfId="1750"/>
    <cellStyle name="_TG-TH_1_Book1_2_Bieu3ODA" xfId="1751"/>
    <cellStyle name="_TG-TH_1_Book1_2_Luy ke von ung nam 2011 -Thoa gui ngay 12-8-2012" xfId="1752"/>
    <cellStyle name="_TG-TH_1_Book1_3" xfId="1753"/>
    <cellStyle name="_TG-TH_1_Book1_BC CV 6403 BKHĐT" xfId="1754"/>
    <cellStyle name="_TG-TH_1_Book1_BC-QT-WB-dthao" xfId="1755"/>
    <cellStyle name="_TG-TH_1_Book1_Bieu mau cong trinh khoi cong moi 3-4" xfId="1756"/>
    <cellStyle name="_TG-TH_1_Book1_Bieu3ODA" xfId="1757"/>
    <cellStyle name="_TG-TH_1_Book1_Bieu4HTMT" xfId="1758"/>
    <cellStyle name="_TG-TH_1_Book1_bo sung von KCH nam 2010 va Du an tre kho khan" xfId="1759"/>
    <cellStyle name="_TG-TH_1_Book1_Book1" xfId="1760"/>
    <cellStyle name="_TG-TH_1_Book1_C CHIN TUYEN" xfId="1761"/>
    <cellStyle name="_TG-TH_1_Book1_C CHIN TUYEN_STANDARD FILE" xfId="1762"/>
    <cellStyle name="_TG-TH_1_Book1_Copy of CAU CHIN TUYEN" xfId="1763"/>
    <cellStyle name="_TG-TH_1_Book1_Copy of CAU CHIN TUYEN_STANDARD FILE" xfId="1764"/>
    <cellStyle name="_TG-TH_1_Book1_danh muc chuan bi dau tu 2011 ngay 07-6-2011" xfId="1765"/>
    <cellStyle name="_TG-TH_1_Book1_Danh muc pbo nguon von XSKT, XDCB nam 2009 chuyen qua nam 2010" xfId="1766"/>
    <cellStyle name="_TG-TH_1_Book1_dieu chinh KH 2011 ngay 26-5-2011111" xfId="1767"/>
    <cellStyle name="_TG-TH_1_Book1_DS KCH PHAN BO VON NSDP NAM 2010" xfId="1768"/>
    <cellStyle name="_TG-TH_1_Book1_DT CCAU SO 2" xfId="1769"/>
    <cellStyle name="_TG-TH_1_Book1_DT CCAU SO 2_STANDARD FILE" xfId="1770"/>
    <cellStyle name="_TG-TH_1_Book1_DU TOAN bo bao ba lang" xfId="1771"/>
    <cellStyle name="_TG-TH_1_Book1_DU TOAN bo bao ba lang_STANDARD FILE" xfId="1772"/>
    <cellStyle name="_TG-TH_1_Book1_Du toan Mau" xfId="1773"/>
    <cellStyle name="_TG-TH_1_Book1_Du toan Mau_STANDARD FILE" xfId="1774"/>
    <cellStyle name="_TG-TH_1_Book1_giao KH 2011 ngay 10-12-2010" xfId="1777"/>
    <cellStyle name="_TG-TH_1_Book1_GT21_ CONG TIEU Þ60" xfId="1775"/>
    <cellStyle name="_TG-TH_1_Book1_GT21_ CONG TIEU Þ60_STANDARD FILE" xfId="1776"/>
    <cellStyle name="_TG-TH_1_Book1_Luy ke von ung nam 2011 -Thoa gui ngay 12-8-2012" xfId="1778"/>
    <cellStyle name="_TG-TH_1_Book1_STANDARD FILE" xfId="1779"/>
    <cellStyle name="_TG-TH_1_Book1_THDT" xfId="1784"/>
    <cellStyle name="_TG-TH_1_Book1_THDT_STANDARD FILE" xfId="1785"/>
    <cellStyle name="_TG-TH_1_Book1_THDTGOI 21" xfId="1786"/>
    <cellStyle name="_TG-TH_1_Book1_THDTGOI 21_STANDARD FILE" xfId="1787"/>
    <cellStyle name="_TG-TH_1_Book1_THONG KE THEP" xfId="1788"/>
    <cellStyle name="_TG-TH_1_Book1_THONG KE THEP_STANDARD FILE" xfId="1789"/>
    <cellStyle name="_TG-TH_1_Book1_TKHC-THOIQUAN-05-04-2004" xfId="1780"/>
    <cellStyle name="_TG-TH_1_Book1_TKHC-THOIQUAN-05-04-2004_STANDARD FILE" xfId="1781"/>
    <cellStyle name="_TG-TH_1_Book1_TONG DU TOAN VINH LONG-PA1" xfId="1782"/>
    <cellStyle name="_TG-TH_1_Book1_TONG DU TOAN VINH LONG-PA1_STANDARD FILE" xfId="1783"/>
    <cellStyle name="_TG-TH_1_C CHIN TUYEN" xfId="1790"/>
    <cellStyle name="_TG-TH_1_C CHIN TUYEN_STANDARD FILE" xfId="1791"/>
    <cellStyle name="_TG-TH_1_CAU Khanh Nam(Thi Cong)" xfId="1792"/>
    <cellStyle name="_TG-TH_1_ChiHuong_ApGia" xfId="1797"/>
    <cellStyle name="_TG-TH_1_CoCauPhi (version 1)" xfId="1793"/>
    <cellStyle name="_TG-TH_1_Copy of 05-12  KH trung han 2016-2020 - Liem Thinh edited (1)" xfId="1794"/>
    <cellStyle name="_TG-TH_1_Copy of CAU CHIN TUYEN" xfId="1795"/>
    <cellStyle name="_TG-TH_1_Copy of CAU CHIN TUYEN_STANDARD FILE" xfId="1796"/>
    <cellStyle name="_TG-TH_1_danh muc chuan bi dau tu 2011 ngay 07-6-2011" xfId="1798"/>
    <cellStyle name="_TG-TH_1_Danh muc pbo nguon von XSKT, XDCB nam 2009 chuyen qua nam 2010" xfId="1799"/>
    <cellStyle name="_TG-TH_1_DAU NOI PL-CL TAI PHU LAMHC" xfId="1800"/>
    <cellStyle name="_TG-TH_1_dieu chinh KH 2011 ngay 26-5-2011111" xfId="1801"/>
    <cellStyle name="_TG-TH_1_DS KCH PHAN BO VON NSDP NAM 2010" xfId="1802"/>
    <cellStyle name="_TG-TH_1_DT CCAU SO 2" xfId="1803"/>
    <cellStyle name="_TG-TH_1_DT CCAU SO 2_STANDARD FILE" xfId="1804"/>
    <cellStyle name="_TG-TH_1_DTCDT MR.2N110.HOCMON.TDTOAN.CCUNG" xfId="1805"/>
    <cellStyle name="_TG-TH_1_DU TOAN bo bao ba lang" xfId="1806"/>
    <cellStyle name="_TG-TH_1_DU TOAN bo bao ba lang_STANDARD FILE" xfId="1807"/>
    <cellStyle name="_TG-TH_1_Du toan Mau" xfId="1808"/>
    <cellStyle name="_TG-TH_1_Du toan Mau_STANDARD FILE" xfId="1809"/>
    <cellStyle name="_TG-TH_1_DU TRU VAT TU" xfId="1810"/>
    <cellStyle name="_TG-TH_1_giao KH 2011 ngay 10-12-2010" xfId="1818"/>
    <cellStyle name="_TG-TH_1_GT21_ CONG TIEU Þ60" xfId="1811"/>
    <cellStyle name="_TG-TH_1_GT21_ CONG TIEU Þ60_STANDARD FILE" xfId="1812"/>
    <cellStyle name="_TG-TH_1_GTGT 2003" xfId="1813"/>
    <cellStyle name="_TG-TH_1_GVL4" xfId="1814"/>
    <cellStyle name="_TG-TH_1_GVL4_STANDARD FILE" xfId="1815"/>
    <cellStyle name="_TG-TH_1_GVLmoi" xfId="1816"/>
    <cellStyle name="_TG-TH_1_GVLmoi_STANDARD FILE" xfId="1817"/>
    <cellStyle name="_TG-TH_1_k2+700" xfId="1819"/>
    <cellStyle name="_TG-TH_1_k2+700_STANDARD FILE" xfId="1820"/>
    <cellStyle name="_TG-TH_1_KE KHAI THUE GTGT 2004" xfId="1821"/>
    <cellStyle name="_TG-TH_1_KE KHAI THUE GTGT 2004_BCTC2004" xfId="1822"/>
    <cellStyle name="_TG-TH_1_KE LUONG THUC" xfId="1823"/>
    <cellStyle name="_TG-TH_1_KE LUONG THUC_STANDARD FILE" xfId="1824"/>
    <cellStyle name="_TG-TH_1_KE LUONG THUC111" xfId="1825"/>
    <cellStyle name="_TG-TH_1_KE LUONG THUC111_STANDARD FILE" xfId="1826"/>
    <cellStyle name="_TG-TH_1_KH TPCP 2016-2020 (tong hop)" xfId="1828"/>
    <cellStyle name="_TG-TH_1_KH TPCP vung TNB (03-1-2012)" xfId="1829"/>
    <cellStyle name="_TG-TH_1_kien giang 2" xfId="1827"/>
    <cellStyle name="_TG-TH_1_Lora-tungchau" xfId="1830"/>
    <cellStyle name="_TG-TH_1_Luy ke von ung nam 2011 -Thoa gui ngay 12-8-2012" xfId="1831"/>
    <cellStyle name="_TG-TH_1_NhanCong" xfId="1833"/>
    <cellStyle name="_TG-TH_1_N-X-T-04" xfId="1832"/>
    <cellStyle name="_TG-TH_1_PGIA-phieu tham tra Kho bac" xfId="1834"/>
    <cellStyle name="_TG-TH_1_phu luc tong ket tinh hinh TH giai doan 03-10 (ngay 30)" xfId="1839"/>
    <cellStyle name="_TG-TH_1_PT02-02" xfId="1835"/>
    <cellStyle name="_TG-TH_1_PT02-02_Book1" xfId="1836"/>
    <cellStyle name="_TG-TH_1_PT02-03" xfId="1837"/>
    <cellStyle name="_TG-TH_1_PT02-03_Book1" xfId="1838"/>
    <cellStyle name="_TG-TH_1_Qt-HT3PQ1(CauKho)" xfId="1840"/>
    <cellStyle name="_TG-TH_1_Sheet1" xfId="1841"/>
    <cellStyle name="_TG-TH_1_STANDARD FILE" xfId="1842"/>
    <cellStyle name="_TG-TH_1_STKL KE BAC LIEU" xfId="1843"/>
    <cellStyle name="_TG-TH_1_STKL KE BAC LIEU_STANDARD FILE" xfId="1844"/>
    <cellStyle name="_TG-TH_1_THDT" xfId="1850"/>
    <cellStyle name="_TG-TH_1_THDT_1" xfId="1851"/>
    <cellStyle name="_TG-TH_1_THDT_1_STANDARD FILE" xfId="1852"/>
    <cellStyle name="_TG-TH_1_THDT_STANDARD FILE" xfId="1853"/>
    <cellStyle name="_TG-TH_1_THONG KE THEP" xfId="1854"/>
    <cellStyle name="_TG-TH_1_THONG KE THEP_STANDARD FILE" xfId="1855"/>
    <cellStyle name="_TG-TH_1_TK152-04" xfId="1845"/>
    <cellStyle name="_TG-TH_1_TKHC-THOIQUAN-05-04-2004" xfId="1846"/>
    <cellStyle name="_TG-TH_1_TKHC-THOIQUAN-05-04-2004_STANDARD FILE" xfId="1847"/>
    <cellStyle name="_TG-TH_1_TMDTPA1" xfId="1848"/>
    <cellStyle name="_TG-TH_1_TMDTPA1_STANDARD FILE" xfId="1849"/>
    <cellStyle name="_TG-TH_1_ÿÿÿÿÿ" xfId="1856"/>
    <cellStyle name="_TG-TH_1_ÿÿÿÿÿ_Bieu mau cong trinh khoi cong moi 3-4" xfId="1857"/>
    <cellStyle name="_TG-TH_1_ÿÿÿÿÿ_Bieu3ODA" xfId="1858"/>
    <cellStyle name="_TG-TH_1_ÿÿÿÿÿ_Bieu4HTMT" xfId="1859"/>
    <cellStyle name="_TG-TH_1_ÿÿÿÿÿ_KH TPCP vung TNB (03-1-2012)" xfId="1861"/>
    <cellStyle name="_TG-TH_1_ÿÿÿÿÿ_kien giang 2" xfId="1860"/>
    <cellStyle name="_TG-TH_2" xfId="1862"/>
    <cellStyle name="_TG-TH_2 2" xfId="1863"/>
    <cellStyle name="_TG-TH_2_05-12  KH trung han 2016-2020 - Liem Thinh edited" xfId="1864"/>
    <cellStyle name="_TG-TH_2_ApGiaVatTu_cayxanh_latgach" xfId="1865"/>
    <cellStyle name="_TG-TH_2_BANG TONG HOP TINH HINH THANH QUYET TOAN (MOI I)" xfId="1866"/>
    <cellStyle name="_TG-TH_2_BAO CAO KLCT PT2000" xfId="1867"/>
    <cellStyle name="_TG-TH_2_BAO CAO PT2000" xfId="1868"/>
    <cellStyle name="_TG-TH_2_BAO CAO PT2000_Book1" xfId="1869"/>
    <cellStyle name="_TG-TH_2_Bao cao XDCB 2001 - T11 KH dieu chinh 20-11-THAI" xfId="1870"/>
    <cellStyle name="_TG-TH_2_BAO GIA NGAY 24-10-08 (co dam)" xfId="1871"/>
    <cellStyle name="_TG-TH_2_BC  NAM 2007" xfId="1872"/>
    <cellStyle name="_TG-TH_2_BC CV 6403 BKHĐT" xfId="1873"/>
    <cellStyle name="_TG-TH_2_BC NQ11-CP - chinh sua lai" xfId="1874"/>
    <cellStyle name="_TG-TH_2_BC NQ11-CP-Quynh sau bieu so3" xfId="1875"/>
    <cellStyle name="_TG-TH_2_BC_NQ11-CP_-_Thao_sua_lai" xfId="1876"/>
    <cellStyle name="_TG-TH_2_Bieu mau cong trinh khoi cong moi 3-4" xfId="1877"/>
    <cellStyle name="_TG-TH_2_Bieu3ODA" xfId="1878"/>
    <cellStyle name="_TG-TH_2_Bieu3ODA_1" xfId="1879"/>
    <cellStyle name="_TG-TH_2_Bieu4HTMT" xfId="1880"/>
    <cellStyle name="_TG-TH_2_bo sung von KCH nam 2010 va Du an tre kho khan" xfId="1881"/>
    <cellStyle name="_TG-TH_2_Book1" xfId="1882"/>
    <cellStyle name="_TG-TH_2_Book1 2" xfId="1883"/>
    <cellStyle name="_TG-TH_2_Book1_1" xfId="1884"/>
    <cellStyle name="_TG-TH_2_Book1_1 2" xfId="1885"/>
    <cellStyle name="_TG-TH_2_Book1_1_BC CV 6403 BKHĐT" xfId="1886"/>
    <cellStyle name="_TG-TH_2_Book1_1_Bieu mau cong trinh khoi cong moi 3-4" xfId="1887"/>
    <cellStyle name="_TG-TH_2_Book1_1_Bieu3ODA" xfId="1888"/>
    <cellStyle name="_TG-TH_2_Book1_1_Bieu4HTMT" xfId="1889"/>
    <cellStyle name="_TG-TH_2_Book1_1_Book1" xfId="1890"/>
    <cellStyle name="_TG-TH_2_Book1_1_Luy ke von ung nam 2011 -Thoa gui ngay 12-8-2012" xfId="1891"/>
    <cellStyle name="_TG-TH_2_Book1_1_STANDARD FILE" xfId="1892"/>
    <cellStyle name="_TG-TH_2_Book1_2" xfId="1893"/>
    <cellStyle name="_TG-TH_2_Book1_2 2" xfId="1894"/>
    <cellStyle name="_TG-TH_2_Book1_2_BC CV 6403 BKHĐT" xfId="1895"/>
    <cellStyle name="_TG-TH_2_Book1_2_Bieu3ODA" xfId="1896"/>
    <cellStyle name="_TG-TH_2_Book1_2_Luy ke von ung nam 2011 -Thoa gui ngay 12-8-2012" xfId="1897"/>
    <cellStyle name="_TG-TH_2_Book1_3" xfId="1898"/>
    <cellStyle name="_TG-TH_2_Book1_3 2" xfId="1899"/>
    <cellStyle name="_TG-TH_2_Book1_BC CV 6403 BKHĐT" xfId="1900"/>
    <cellStyle name="_TG-TH_2_Book1_Bieu mau cong trinh khoi cong moi 3-4" xfId="1901"/>
    <cellStyle name="_TG-TH_2_Book1_Bieu3ODA" xfId="1902"/>
    <cellStyle name="_TG-TH_2_Book1_Bieu4HTMT" xfId="1903"/>
    <cellStyle name="_TG-TH_2_Book1_bo sung von KCH nam 2010 va Du an tre kho khan" xfId="1904"/>
    <cellStyle name="_TG-TH_2_Book1_Book1" xfId="1905"/>
    <cellStyle name="_TG-TH_2_Book1_C CHIN TUYEN" xfId="1906"/>
    <cellStyle name="_TG-TH_2_Book1_C CHIN TUYEN_STANDARD FILE" xfId="1907"/>
    <cellStyle name="_TG-TH_2_Book1_Copy of CAU CHIN TUYEN" xfId="1908"/>
    <cellStyle name="_TG-TH_2_Book1_Copy of CAU CHIN TUYEN_STANDARD FILE" xfId="1909"/>
    <cellStyle name="_TG-TH_2_Book1_danh muc chuan bi dau tu 2011 ngay 07-6-2011" xfId="1910"/>
    <cellStyle name="_TG-TH_2_Book1_Danh muc pbo nguon von XSKT, XDCB nam 2009 chuyen qua nam 2010" xfId="1911"/>
    <cellStyle name="_TG-TH_2_Book1_dieu chinh KH 2011 ngay 26-5-2011111" xfId="1912"/>
    <cellStyle name="_TG-TH_2_Book1_DS KCH PHAN BO VON NSDP NAM 2010" xfId="1913"/>
    <cellStyle name="_TG-TH_2_Book1_DT CCAU SO 2" xfId="1914"/>
    <cellStyle name="_TG-TH_2_Book1_DT CCAU SO 2_STANDARD FILE" xfId="1915"/>
    <cellStyle name="_TG-TH_2_Book1_DU TOAN bo bao ba lang" xfId="1916"/>
    <cellStyle name="_TG-TH_2_Book1_DU TOAN bo bao ba lang_STANDARD FILE" xfId="1917"/>
    <cellStyle name="_TG-TH_2_Book1_Du toan Mau" xfId="1918"/>
    <cellStyle name="_TG-TH_2_Book1_Du toan Mau_STANDARD FILE" xfId="1919"/>
    <cellStyle name="_TG-TH_2_Book1_giao KH 2011 ngay 10-12-2010" xfId="1922"/>
    <cellStyle name="_TG-TH_2_Book1_GT21_ CONG TIEU Þ60" xfId="1920"/>
    <cellStyle name="_TG-TH_2_Book1_GT21_ CONG TIEU Þ60_STANDARD FILE" xfId="1921"/>
    <cellStyle name="_TG-TH_2_Book1_Luy ke von ung nam 2011 -Thoa gui ngay 12-8-2012" xfId="1923"/>
    <cellStyle name="_TG-TH_2_Book1_STANDARD FILE" xfId="1924"/>
    <cellStyle name="_TG-TH_2_Book1_THDT" xfId="1929"/>
    <cellStyle name="_TG-TH_2_Book1_THDT_STANDARD FILE" xfId="1930"/>
    <cellStyle name="_TG-TH_2_Book1_THDTGOI 21" xfId="1931"/>
    <cellStyle name="_TG-TH_2_Book1_THDTGOI 21_STANDARD FILE" xfId="1932"/>
    <cellStyle name="_TG-TH_2_Book1_THONG KE THEP" xfId="1933"/>
    <cellStyle name="_TG-TH_2_Book1_THONG KE THEP_STANDARD FILE" xfId="1934"/>
    <cellStyle name="_TG-TH_2_Book1_TKHC-THOIQUAN-05-04-2004" xfId="1925"/>
    <cellStyle name="_TG-TH_2_Book1_TKHC-THOIQUAN-05-04-2004_STANDARD FILE" xfId="1926"/>
    <cellStyle name="_TG-TH_2_Book1_TONG DU TOAN VINH LONG-PA1" xfId="1927"/>
    <cellStyle name="_TG-TH_2_Book1_TONG DU TOAN VINH LONG-PA1_STANDARD FILE" xfId="1928"/>
    <cellStyle name="_TG-TH_2_C CHIN TUYEN" xfId="1935"/>
    <cellStyle name="_TG-TH_2_C CHIN TUYEN_STANDARD FILE" xfId="1936"/>
    <cellStyle name="_TG-TH_2_CAU Khanh Nam(Thi Cong)" xfId="1937"/>
    <cellStyle name="_TG-TH_2_ChiHuong_ApGia" xfId="1942"/>
    <cellStyle name="_TG-TH_2_CoCauPhi (version 1)" xfId="1938"/>
    <cellStyle name="_TG-TH_2_Copy of 05-12  KH trung han 2016-2020 - Liem Thinh edited (1)" xfId="1939"/>
    <cellStyle name="_TG-TH_2_Copy of CAU CHIN TUYEN" xfId="1940"/>
    <cellStyle name="_TG-TH_2_Copy of CAU CHIN TUYEN_STANDARD FILE" xfId="1941"/>
    <cellStyle name="_TG-TH_2_danh muc chuan bi dau tu 2011 ngay 07-6-2011" xfId="1943"/>
    <cellStyle name="_TG-TH_2_Danh muc pbo nguon von XSKT, XDCB nam 2009 chuyen qua nam 2010" xfId="1944"/>
    <cellStyle name="_TG-TH_2_DAU NOI PL-CL TAI PHU LAMHC" xfId="1945"/>
    <cellStyle name="_TG-TH_2_dieu chinh KH 2011 ngay 26-5-2011111" xfId="1946"/>
    <cellStyle name="_TG-TH_2_DS KCH PHAN BO VON NSDP NAM 2010" xfId="1947"/>
    <cellStyle name="_TG-TH_2_DT CCAU SO 2" xfId="1948"/>
    <cellStyle name="_TG-TH_2_DT CCAU SO 2_STANDARD FILE" xfId="1949"/>
    <cellStyle name="_TG-TH_2_DTCDT MR.2N110.HOCMON.TDTOAN.CCUNG" xfId="1950"/>
    <cellStyle name="_TG-TH_2_DU TOAN bo bao ba lang" xfId="1951"/>
    <cellStyle name="_TG-TH_2_DU TOAN bo bao ba lang_STANDARD FILE" xfId="1952"/>
    <cellStyle name="_TG-TH_2_Du toan Mau" xfId="1953"/>
    <cellStyle name="_TG-TH_2_Du toan Mau_STANDARD FILE" xfId="1954"/>
    <cellStyle name="_TG-TH_2_DU TRU VAT TU" xfId="1955"/>
    <cellStyle name="_TG-TH_2_giao KH 2011 ngay 10-12-2010" xfId="1963"/>
    <cellStyle name="_TG-TH_2_GT21_ CONG TIEU Þ60" xfId="1956"/>
    <cellStyle name="_TG-TH_2_GT21_ CONG TIEU Þ60_STANDARD FILE" xfId="1957"/>
    <cellStyle name="_TG-TH_2_GTGT 2003" xfId="1958"/>
    <cellStyle name="_TG-TH_2_GVL4" xfId="1959"/>
    <cellStyle name="_TG-TH_2_GVL4_STANDARD FILE" xfId="1960"/>
    <cellStyle name="_TG-TH_2_GVLmoi" xfId="1961"/>
    <cellStyle name="_TG-TH_2_GVLmoi_STANDARD FILE" xfId="1962"/>
    <cellStyle name="_TG-TH_2_k2+700" xfId="1964"/>
    <cellStyle name="_TG-TH_2_k2+700_STANDARD FILE" xfId="1965"/>
    <cellStyle name="_TG-TH_2_KE KHAI THUE GTGT 2004" xfId="1966"/>
    <cellStyle name="_TG-TH_2_KE KHAI THUE GTGT 2004_BCTC2004" xfId="1967"/>
    <cellStyle name="_TG-TH_2_KE LUONG THUC" xfId="1968"/>
    <cellStyle name="_TG-TH_2_KE LUONG THUC_STANDARD FILE" xfId="1969"/>
    <cellStyle name="_TG-TH_2_KE LUONG THUC111" xfId="1970"/>
    <cellStyle name="_TG-TH_2_KE LUONG THUC111_STANDARD FILE" xfId="1971"/>
    <cellStyle name="_TG-TH_2_KH TPCP 2016-2020 (tong hop)" xfId="1973"/>
    <cellStyle name="_TG-TH_2_KH TPCP vung TNB (03-1-2012)" xfId="1974"/>
    <cellStyle name="_TG-TH_2_kien giang 2" xfId="1972"/>
    <cellStyle name="_TG-TH_2_Lora-tungchau" xfId="1975"/>
    <cellStyle name="_TG-TH_2_Luy ke von ung nam 2011 -Thoa gui ngay 12-8-2012" xfId="1976"/>
    <cellStyle name="_TG-TH_2_NhanCong" xfId="1978"/>
    <cellStyle name="_TG-TH_2_N-X-T-04" xfId="1977"/>
    <cellStyle name="_TG-TH_2_PGIA-phieu tham tra Kho bac" xfId="1979"/>
    <cellStyle name="_TG-TH_2_phu luc tong ket tinh hinh TH giai doan 03-10 (ngay 30)" xfId="1984"/>
    <cellStyle name="_TG-TH_2_PT02-02" xfId="1980"/>
    <cellStyle name="_TG-TH_2_PT02-02_Book1" xfId="1981"/>
    <cellStyle name="_TG-TH_2_PT02-03" xfId="1982"/>
    <cellStyle name="_TG-TH_2_PT02-03_Book1" xfId="1983"/>
    <cellStyle name="_TG-TH_2_Qt-HT3PQ1(CauKho)" xfId="1985"/>
    <cellStyle name="_TG-TH_2_Sheet1" xfId="1986"/>
    <cellStyle name="_TG-TH_2_STANDARD FILE" xfId="1987"/>
    <cellStyle name="_TG-TH_2_STKL KE BAC LIEU" xfId="1988"/>
    <cellStyle name="_TG-TH_2_STKL KE BAC LIEU_STANDARD FILE" xfId="1989"/>
    <cellStyle name="_TG-TH_2_THDT" xfId="1995"/>
    <cellStyle name="_TG-TH_2_THDT_1" xfId="1996"/>
    <cellStyle name="_TG-TH_2_THDT_1_STANDARD FILE" xfId="1997"/>
    <cellStyle name="_TG-TH_2_THDT_STANDARD FILE" xfId="1998"/>
    <cellStyle name="_TG-TH_2_THONG KE THEP" xfId="1999"/>
    <cellStyle name="_TG-TH_2_THONG KE THEP_STANDARD FILE" xfId="2000"/>
    <cellStyle name="_TG-TH_2_TK152-04" xfId="1990"/>
    <cellStyle name="_TG-TH_2_TKHC-THOIQUAN-05-04-2004" xfId="1991"/>
    <cellStyle name="_TG-TH_2_TKHC-THOIQUAN-05-04-2004_STANDARD FILE" xfId="1992"/>
    <cellStyle name="_TG-TH_2_TMDTPA1" xfId="1993"/>
    <cellStyle name="_TG-TH_2_TMDTPA1_STANDARD FILE" xfId="1994"/>
    <cellStyle name="_TG-TH_2_ÿÿÿÿÿ" xfId="2001"/>
    <cellStyle name="_TG-TH_2_ÿÿÿÿÿ_Bieu mau cong trinh khoi cong moi 3-4" xfId="2002"/>
    <cellStyle name="_TG-TH_2_ÿÿÿÿÿ_Bieu3ODA" xfId="2003"/>
    <cellStyle name="_TG-TH_2_ÿÿÿÿÿ_Bieu4HTMT" xfId="2004"/>
    <cellStyle name="_TG-TH_2_ÿÿÿÿÿ_KH TPCP vung TNB (03-1-2012)" xfId="2006"/>
    <cellStyle name="_TG-TH_2_ÿÿÿÿÿ_kien giang 2" xfId="2005"/>
    <cellStyle name="_TG-TH_3" xfId="2007"/>
    <cellStyle name="_TG-TH_3 2" xfId="2008"/>
    <cellStyle name="_TG-TH_3_05-12  KH trung han 2016-2020 - Liem Thinh edited" xfId="2009"/>
    <cellStyle name="_TG-TH_3_Copy of 05-12  KH trung han 2016-2020 - Liem Thinh edited (1)" xfId="2010"/>
    <cellStyle name="_TG-TH_3_KH TPCP 2016-2020 (tong hop)" xfId="2011"/>
    <cellStyle name="_TG-TH_3_Lora-tungchau" xfId="2012"/>
    <cellStyle name="_TG-TH_3_Lora-tungchau 2" xfId="2013"/>
    <cellStyle name="_TG-TH_3_Lora-tungchau_05-12  KH trung han 2016-2020 - Liem Thinh edited" xfId="2014"/>
    <cellStyle name="_TG-TH_3_Lora-tungchau_Copy of 05-12  KH trung han 2016-2020 - Liem Thinh edited (1)" xfId="2015"/>
    <cellStyle name="_TG-TH_3_Lora-tungchau_KH TPCP 2016-2020 (tong hop)" xfId="2016"/>
    <cellStyle name="_TG-TH_3_Qt-HT3PQ1(CauKho)" xfId="2017"/>
    <cellStyle name="_TG-TH_3_STANDARD FILE" xfId="2018"/>
    <cellStyle name="_TG-TH_4" xfId="2019"/>
    <cellStyle name="_TG-TH_4_C CHIN TUYEN" xfId="2020"/>
    <cellStyle name="_TG-TH_4_C CHIN TUYEN_STANDARD FILE" xfId="2021"/>
    <cellStyle name="_TG-TH_4_Copy of CAU CHIN TUYEN" xfId="2022"/>
    <cellStyle name="_TG-TH_4_Copy of CAU CHIN TUYEN_STANDARD FILE" xfId="2023"/>
    <cellStyle name="_TG-TH_4_DT CCAU SO 2" xfId="2024"/>
    <cellStyle name="_TG-TH_4_DT CCAU SO 2_STANDARD FILE" xfId="2025"/>
    <cellStyle name="_TG-TH_4_DU TOAN bo bao ba lang" xfId="2026"/>
    <cellStyle name="_TG-TH_4_DU TOAN bo bao ba lang_STANDARD FILE" xfId="2027"/>
    <cellStyle name="_TG-TH_4_Du toan Mau" xfId="2028"/>
    <cellStyle name="_TG-TH_4_Du toan Mau_STANDARD FILE" xfId="2029"/>
    <cellStyle name="_TG-TH_4_GT21_ CONG TIEU Þ60" xfId="2030"/>
    <cellStyle name="_TG-TH_4_GT21_ CONG TIEU Þ60_STANDARD FILE" xfId="2031"/>
    <cellStyle name="_TG-TH_4_GVL4" xfId="2032"/>
    <cellStyle name="_TG-TH_4_GVL4_STANDARD FILE" xfId="2033"/>
    <cellStyle name="_TG-TH_4_GVLmoi" xfId="2034"/>
    <cellStyle name="_TG-TH_4_GVLmoi_STANDARD FILE" xfId="2035"/>
    <cellStyle name="_TG-TH_4_k2+700" xfId="2036"/>
    <cellStyle name="_TG-TH_4_k2+700_STANDARD FILE" xfId="2037"/>
    <cellStyle name="_TG-TH_4_KE LUONG THUC" xfId="2038"/>
    <cellStyle name="_TG-TH_4_KE LUONG THUC_STANDARD FILE" xfId="2039"/>
    <cellStyle name="_TG-TH_4_KE LUONG THUC111" xfId="2040"/>
    <cellStyle name="_TG-TH_4_KE LUONG THUC111_STANDARD FILE" xfId="2041"/>
    <cellStyle name="_TG-TH_4_STANDARD FILE" xfId="2042"/>
    <cellStyle name="_TG-TH_4_STKL KE BAC LIEU" xfId="2043"/>
    <cellStyle name="_TG-TH_4_STKL KE BAC LIEU_STANDARD FILE" xfId="2044"/>
    <cellStyle name="_TG-TH_4_THDT" xfId="2047"/>
    <cellStyle name="_TG-TH_4_THDT_1" xfId="2048"/>
    <cellStyle name="_TG-TH_4_THDT_1_STANDARD FILE" xfId="2049"/>
    <cellStyle name="_TG-TH_4_THDT_STANDARD FILE" xfId="2050"/>
    <cellStyle name="_TG-TH_4_THONG KE THEP" xfId="2051"/>
    <cellStyle name="_TG-TH_4_THONG KE THEP_STANDARD FILE" xfId="2052"/>
    <cellStyle name="_TG-TH_4_TMDTPA1" xfId="2045"/>
    <cellStyle name="_TG-TH_4_TMDTPA1_STANDARD FILE" xfId="2046"/>
    <cellStyle name="_TG-TH_STANDARD FILE" xfId="2053"/>
    <cellStyle name="_TH KH 2010" xfId="2076"/>
    <cellStyle name="_THDT" xfId="2077"/>
    <cellStyle name="_THDT_1" xfId="2078"/>
    <cellStyle name="_THDT_1_STANDARD FILE" xfId="2079"/>
    <cellStyle name="_THDT_TMDTPA1" xfId="2080"/>
    <cellStyle name="_THDT_TMDTPA1_STANDARD FILE" xfId="2081"/>
    <cellStyle name="_THDTGOI 21" xfId="2082"/>
    <cellStyle name="_THONG KE THEP" xfId="2083"/>
    <cellStyle name="_THONG KE THEP_STANDARD FILE" xfId="2084"/>
    <cellStyle name="_TK152-04" xfId="2054"/>
    <cellStyle name="_TKHC-THOIQUAN-05-04-2004" xfId="2056"/>
    <cellStyle name="_TKHC-THOIQUAN-05-04-2004_STANDARD FILE" xfId="2057"/>
    <cellStyle name="_TKP Cam Dong sua" xfId="2055"/>
    <cellStyle name="_TMDTPA1" xfId="2058"/>
    <cellStyle name="_TONG DU TOAN VINH LONG-PA1" xfId="2059"/>
    <cellStyle name="_TONG DU TOAN VINH LONG-PA1_da sua - 4 DU TOAN CAU BAN KENH MUONG LO" xfId="2060"/>
    <cellStyle name="_TONG DU TOAN VINH LONG-PA1_duong giong nhan ganh hao - cong ngang duong" xfId="2061"/>
    <cellStyle name="_TONG DU TOAN VINH LONG-PA1_Duong Giong Nhan Ganh Hao - Duong giao thong" xfId="2062"/>
    <cellStyle name="_Tong dutoan PP LAHAI" xfId="2063"/>
    <cellStyle name="_Tong hop may cheu nganh 1" xfId="2064"/>
    <cellStyle name="_Tong hop may cheu nganh 1_4 XA DE BAO NGOAI" xfId="2065"/>
    <cellStyle name="_Tong hop may cheu nganh 1_4 XA DE BAO NGOAI (Tien)" xfId="2066"/>
    <cellStyle name="_Tong hop may cheu nganh 1_CONG 9 NHUONG" xfId="2067"/>
    <cellStyle name="_Tong hop may cheu nganh 1_GIA VAT LIEU DEN HIEN TRUONG" xfId="2068"/>
    <cellStyle name="_Tong hop may cheu nganh 1_THANDINH_NCBB SONG MAYPHOP(gia cat Vung Liem)" xfId="2069"/>
    <cellStyle name="_TPCP GT-24-5-Mien Nui" xfId="2070"/>
    <cellStyle name="_TPCP GT-24-5-Mien Nui_!1 1 bao cao giao KH ve HTCMT vung TNB   12-12-2011" xfId="2071"/>
    <cellStyle name="_TPCP GT-24-5-Mien Nui_Bieu4HTMT" xfId="2072"/>
    <cellStyle name="_TPCP GT-24-5-Mien Nui_Bieu4HTMT_!1 1 bao cao giao KH ve HTCMT vung TNB   12-12-2011" xfId="2073"/>
    <cellStyle name="_TPCP GT-24-5-Mien Nui_Bieu4HTMT_KH TPCP vung TNB (03-1-2012)" xfId="2074"/>
    <cellStyle name="_TPCP GT-24-5-Mien Nui_KH TPCP vung TNB (03-1-2012)" xfId="2075"/>
    <cellStyle name="_ung truoc 2011 NSTW Thanh Hoa + Nge An gui Thu 12-5" xfId="2085"/>
    <cellStyle name="_ung truoc 2011 NSTW Thanh Hoa + Nge An gui Thu 12-5_!1 1 bao cao giao KH ve HTCMT vung TNB   12-12-2011" xfId="2086"/>
    <cellStyle name="_ung truoc 2011 NSTW Thanh Hoa + Nge An gui Thu 12-5_Bieu4HTMT" xfId="2087"/>
    <cellStyle name="_ung truoc 2011 NSTW Thanh Hoa + Nge An gui Thu 12-5_Bieu4HTMT_!1 1 bao cao giao KH ve HTCMT vung TNB   12-12-2011" xfId="2088"/>
    <cellStyle name="_ung truoc 2011 NSTW Thanh Hoa + Nge An gui Thu 12-5_Bieu4HTMT_KH TPCP vung TNB (03-1-2012)" xfId="2089"/>
    <cellStyle name="_ung truoc 2011 NSTW Thanh Hoa + Nge An gui Thu 12-5_KH TPCP vung TNB (03-1-2012)" xfId="2090"/>
    <cellStyle name="_ung truoc cua long an (6-5-2010)" xfId="2091"/>
    <cellStyle name="_Ung von nam 2011 vung TNB - Doan Cong tac (12-5-2010)" xfId="2092"/>
    <cellStyle name="_Ung von nam 2011 vung TNB - Doan Cong tac (12-5-2010)_!1 1 bao cao giao KH ve HTCMT vung TNB   12-12-2011" xfId="2093"/>
    <cellStyle name="_Ung von nam 2011 vung TNB - Doan Cong tac (12-5-2010)_Bieu4HTMT" xfId="2094"/>
    <cellStyle name="_Ung von nam 2011 vung TNB - Doan Cong tac (12-5-2010)_Bieu4HTMT_!1 1 bao cao giao KH ve HTCMT vung TNB   12-12-2011" xfId="2095"/>
    <cellStyle name="_Ung von nam 2011 vung TNB - Doan Cong tac (12-5-2010)_Bieu4HTMT_KH TPCP vung TNB (03-1-2012)" xfId="2096"/>
    <cellStyle name="_Ung von nam 2011 vung TNB - Doan Cong tac (12-5-2010)_Chuẩn bị đầu tư 2011 (sep Hung)_KH 2012 (T3-2013)" xfId="2103"/>
    <cellStyle name="_Ung von nam 2011 vung TNB - Doan Cong tac (12-5-2010)_Cong trinh co y kien LD_Dang_NN_2011-Tay nguyen-9-10" xfId="2097"/>
    <cellStyle name="_Ung von nam 2011 vung TNB - Doan Cong tac (12-5-2010)_Cong trinh co y kien LD_Dang_NN_2011-Tay nguyen-9-10_!1 1 bao cao giao KH ve HTCMT vung TNB   12-12-2011" xfId="2098"/>
    <cellStyle name="_Ung von nam 2011 vung TNB - Doan Cong tac (12-5-2010)_Cong trinh co y kien LD_Dang_NN_2011-Tay nguyen-9-10_Bieu4HTMT" xfId="2099"/>
    <cellStyle name="_Ung von nam 2011 vung TNB - Doan Cong tac (12-5-2010)_Cong trinh co y kien LD_Dang_NN_2011-Tay nguyen-9-10_Bieu4HTMT_!1 1 bao cao giao KH ve HTCMT vung TNB   12-12-2011" xfId="2100"/>
    <cellStyle name="_Ung von nam 2011 vung TNB - Doan Cong tac (12-5-2010)_Cong trinh co y kien LD_Dang_NN_2011-Tay nguyen-9-10_Bieu4HTMT_KH TPCP vung TNB (03-1-2012)" xfId="2101"/>
    <cellStyle name="_Ung von nam 2011 vung TNB - Doan Cong tac (12-5-2010)_Cong trinh co y kien LD_Dang_NN_2011-Tay nguyen-9-10_KH TPCP vung TNB (03-1-2012)" xfId="2102"/>
    <cellStyle name="_Ung von nam 2011 vung TNB - Doan Cong tac (12-5-2010)_KH TPCP vung TNB (03-1-2012)" xfId="2104"/>
    <cellStyle name="_Ung von nam 2011 vung TNB - Doan Cong tac (12-5-2010)_TN - Ho tro khac 2011" xfId="2105"/>
    <cellStyle name="_Ung von nam 2011 vung TNB - Doan Cong tac (12-5-2010)_TN - Ho tro khac 2011_!1 1 bao cao giao KH ve HTCMT vung TNB   12-12-2011" xfId="2106"/>
    <cellStyle name="_Ung von nam 2011 vung TNB - Doan Cong tac (12-5-2010)_TN - Ho tro khac 2011_Bieu4HTMT" xfId="2107"/>
    <cellStyle name="_Ung von nam 2011 vung TNB - Doan Cong tac (12-5-2010)_TN - Ho tro khac 2011_Bieu4HTMT_!1 1 bao cao giao KH ve HTCMT vung TNB   12-12-2011" xfId="2108"/>
    <cellStyle name="_Ung von nam 2011 vung TNB - Doan Cong tac (12-5-2010)_TN - Ho tro khac 2011_Bieu4HTMT_KH TPCP vung TNB (03-1-2012)" xfId="2109"/>
    <cellStyle name="_Ung von nam 2011 vung TNB - Doan Cong tac (12-5-2010)_TN - Ho tro khac 2011_KH TPCP vung TNB (03-1-2012)" xfId="2110"/>
    <cellStyle name="_Von dau tu 2006-2020 (TL chien luoc)" xfId="2111"/>
    <cellStyle name="_Von dau tu 2006-2020 (TL chien luoc)_15_10_2013 BC nhu cau von doi ung ODA (2014-2016) ngay 15102013 Sua" xfId="2112"/>
    <cellStyle name="_Von dau tu 2006-2020 (TL chien luoc)_BC nhu cau von doi ung ODA nganh NN (BKH)" xfId="2113"/>
    <cellStyle name="_Von dau tu 2006-2020 (TL chien luoc)_BC nhu cau von doi ung ODA nganh NN (BKH)_05-12  KH trung han 2016-2020 - Liem Thinh edited" xfId="2114"/>
    <cellStyle name="_Von dau tu 2006-2020 (TL chien luoc)_BC nhu cau von doi ung ODA nganh NN (BKH)_Copy of 05-12  KH trung han 2016-2020 - Liem Thinh edited (1)" xfId="2115"/>
    <cellStyle name="_Von dau tu 2006-2020 (TL chien luoc)_BC Tai co cau (bieu TH)" xfId="2116"/>
    <cellStyle name="_Von dau tu 2006-2020 (TL chien luoc)_BC Tai co cau (bieu TH)_05-12  KH trung han 2016-2020 - Liem Thinh edited" xfId="2117"/>
    <cellStyle name="_Von dau tu 2006-2020 (TL chien luoc)_BC Tai co cau (bieu TH)_Copy of 05-12  KH trung han 2016-2020 - Liem Thinh edited (1)" xfId="2118"/>
    <cellStyle name="_Von dau tu 2006-2020 (TL chien luoc)_DK 2014-2015 final" xfId="2119"/>
    <cellStyle name="_Von dau tu 2006-2020 (TL chien luoc)_DK 2014-2015 final_05-12  KH trung han 2016-2020 - Liem Thinh edited" xfId="2120"/>
    <cellStyle name="_Von dau tu 2006-2020 (TL chien luoc)_DK 2014-2015 final_Copy of 05-12  KH trung han 2016-2020 - Liem Thinh edited (1)" xfId="2121"/>
    <cellStyle name="_Von dau tu 2006-2020 (TL chien luoc)_DK 2014-2015 new" xfId="2122"/>
    <cellStyle name="_Von dau tu 2006-2020 (TL chien luoc)_DK 2014-2015 new_05-12  KH trung han 2016-2020 - Liem Thinh edited" xfId="2123"/>
    <cellStyle name="_Von dau tu 2006-2020 (TL chien luoc)_DK 2014-2015 new_Copy of 05-12  KH trung han 2016-2020 - Liem Thinh edited (1)" xfId="2124"/>
    <cellStyle name="_Von dau tu 2006-2020 (TL chien luoc)_DK KH CBDT 2014 11-11-2013" xfId="2125"/>
    <cellStyle name="_Von dau tu 2006-2020 (TL chien luoc)_DK KH CBDT 2014 11-11-2013(1)" xfId="2126"/>
    <cellStyle name="_Von dau tu 2006-2020 (TL chien luoc)_DK KH CBDT 2014 11-11-2013(1)_05-12  KH trung han 2016-2020 - Liem Thinh edited" xfId="2127"/>
    <cellStyle name="_Von dau tu 2006-2020 (TL chien luoc)_DK KH CBDT 2014 11-11-2013(1)_Copy of 05-12  KH trung han 2016-2020 - Liem Thinh edited (1)" xfId="2128"/>
    <cellStyle name="_Von dau tu 2006-2020 (TL chien luoc)_DK KH CBDT 2014 11-11-2013_05-12  KH trung han 2016-2020 - Liem Thinh edited" xfId="2129"/>
    <cellStyle name="_Von dau tu 2006-2020 (TL chien luoc)_DK KH CBDT 2014 11-11-2013_Copy of 05-12  KH trung han 2016-2020 - Liem Thinh edited (1)" xfId="2130"/>
    <cellStyle name="_Von dau tu 2006-2020 (TL chien luoc)_KH 2011-2015" xfId="2131"/>
    <cellStyle name="_Von dau tu 2006-2020 (TL chien luoc)_tai co cau dau tu (tong hop)1" xfId="2132"/>
    <cellStyle name="_x005f_x0001_" xfId="2133"/>
    <cellStyle name="_x005f_x0001__!1 1 bao cao giao KH ve HTCMT vung TNB   12-12-2011" xfId="2134"/>
    <cellStyle name="_x005f_x0001__kien giang 2" xfId="2135"/>
    <cellStyle name="_x005f_x000d__x005f_x000a_JournalTemplate=C:\COMFO\CTALK\JOURSTD.TPL_x005f_x000d__x005f_x000a_LbStateAddress=3 3 0 251 1 89 2 311_x005f_x000d__x005f_x000a_LbStateJou" xfId="2136"/>
    <cellStyle name="_x005f_x005f_x005f_x0001_" xfId="2137"/>
    <cellStyle name="_x005f_x005f_x005f_x0001__!1 1 bao cao giao KH ve HTCMT vung TNB   12-12-2011" xfId="2138"/>
    <cellStyle name="_x005f_x005f_x005f_x0001__kien giang 2" xfId="2139"/>
    <cellStyle name="_x005f_x005f_x005f_x000d__x005f_x005f_x005f_x000a_JournalTemplate=C:\COMFO\CTALK\JOURSTD.TPL_x005f_x005f_x005f_x000d__x005f_x005f_x005f_x000a_LbStateAddress=3 3 0 251 1 89 2 311_x005f_x005f_x005f_x000d__x005f_x005f_x005f_x000a_LbStateJou" xfId="2140"/>
    <cellStyle name="_XDCB thang 12.2010" xfId="2141"/>
    <cellStyle name="_XN-TV1_d" xfId="2142"/>
    <cellStyle name="_XN-TV1_d_da sua - 4 DU TOAN CAU BAN KENH MUONG LO" xfId="2143"/>
    <cellStyle name="_XN-TV1_d_duong giong nhan ganh hao - cong ngang duong" xfId="2144"/>
    <cellStyle name="_XN-TV1_d_Duong Giong Nhan Ganh Hao - Duong giao thong" xfId="2145"/>
    <cellStyle name="_XN-TV1_d_KL-DH" xfId="2146"/>
    <cellStyle name="_XN-TV1_d_KL-DH_da sua - 4 DU TOAN CAU BAN KENH MUONG LO" xfId="2147"/>
    <cellStyle name="_XN-TV1_d_KL-DH_DT CONG-thamdinh" xfId="2148"/>
    <cellStyle name="_XN-TV1_d_KL-DHDM" xfId="2149"/>
    <cellStyle name="_XN-TV1_d_KL-DHDM_da sua - 4 DU TOAN CAU BAN KENH MUONG LO" xfId="2150"/>
    <cellStyle name="_XN-TV1_d_KL-DHDM_DT CONG-thamdinh" xfId="2151"/>
    <cellStyle name="_XN-TV1_d_KL-DHK" xfId="2152"/>
    <cellStyle name="_XN-TV1_d_KL-DHK_da sua - 4 DU TOAN CAU BAN KENH MUONG LO" xfId="2153"/>
    <cellStyle name="_XN-TV1_d_KL-DHK_DT CONG-thamdinh" xfId="2154"/>
    <cellStyle name="_ÿÿÿÿÿ" xfId="2155"/>
    <cellStyle name="_ÿÿÿÿÿ 2" xfId="2156"/>
    <cellStyle name="_ÿÿÿÿÿ_Bieu mau cong trinh khoi cong moi 3-4" xfId="2157"/>
    <cellStyle name="_ÿÿÿÿÿ_Bieu mau cong trinh khoi cong moi 3-4_!1 1 bao cao giao KH ve HTCMT vung TNB   12-12-2011" xfId="2158"/>
    <cellStyle name="_ÿÿÿÿÿ_Bieu mau cong trinh khoi cong moi 3-4_KH TPCP vung TNB (03-1-2012)" xfId="2159"/>
    <cellStyle name="_ÿÿÿÿÿ_Bieu3ODA" xfId="2160"/>
    <cellStyle name="_ÿÿÿÿÿ_Bieu3ODA_!1 1 bao cao giao KH ve HTCMT vung TNB   12-12-2011" xfId="2161"/>
    <cellStyle name="_ÿÿÿÿÿ_Bieu3ODA_KH TPCP vung TNB (03-1-2012)" xfId="2162"/>
    <cellStyle name="_ÿÿÿÿÿ_Bieu4HTMT" xfId="2163"/>
    <cellStyle name="_ÿÿÿÿÿ_Bieu4HTMT_!1 1 bao cao giao KH ve HTCMT vung TNB   12-12-2011" xfId="2164"/>
    <cellStyle name="_ÿÿÿÿÿ_Bieu4HTMT_KH TPCP vung TNB (03-1-2012)" xfId="2165"/>
    <cellStyle name="_ÿÿÿÿÿ_Kh ql62 (2010) 11-09" xfId="2167"/>
    <cellStyle name="_ÿÿÿÿÿ_KH TPCP vung TNB (03-1-2012)" xfId="2168"/>
    <cellStyle name="_ÿÿÿÿÿ_Khung 2012" xfId="2169"/>
    <cellStyle name="_ÿÿÿÿÿ_kien giang 2" xfId="2166"/>
    <cellStyle name="~1" xfId="2170"/>
    <cellStyle name="~1 2" xfId="2171"/>
    <cellStyle name="~1?_x000d_Comma [0]_I.1?b_x000d_Comma [0]_I.3?b_x000c_Comma [0]_II?_x0012_Comma [0]_larou" xfId="2172"/>
    <cellStyle name="~1_STANDARD FILE" xfId="2173"/>
    <cellStyle name="’Ê‰Ý [0.00]_laroux" xfId="2174"/>
    <cellStyle name="’Ê‰Ý_laroux" xfId="2175"/>
    <cellStyle name="¤@¯ë_CHI PHI QUAN LY 1-00" xfId="2176"/>
    <cellStyle name="»õ±Ò[0]_Sheet1" xfId="2177"/>
    <cellStyle name="»õ±Ò_Sheet1" xfId="2178"/>
    <cellStyle name="•W?_Format" xfId="2179"/>
    <cellStyle name="•W€_’·Šú‰p•¶" xfId="2180"/>
    <cellStyle name="•W_’·Šú‰p•¶" xfId="2181"/>
    <cellStyle name="W_MARINE" xfId="2182"/>
    <cellStyle name="0" xfId="2183"/>
    <cellStyle name="0 2" xfId="2184"/>
    <cellStyle name="0,0_x000a__x000a_NA_x000a__x000a_" xfId="2185"/>
    <cellStyle name="0,0_x000d__x000a_NA_x000d__x000a_" xfId="2186"/>
    <cellStyle name="0,0_x000d__x000a_NA_x000d__x000a_ 2" xfId="2187"/>
    <cellStyle name="0,0_x000d__x000a_NA_x000d__x000a__Thanh hoa chinh thuc 28-2" xfId="2188"/>
    <cellStyle name="0,0_x005f_x000d__x005f_x000a_NA_x005f_x000d__x005f_x000a_" xfId="2189"/>
    <cellStyle name="0.0" xfId="2190"/>
    <cellStyle name="0.0 2" xfId="2191"/>
    <cellStyle name="0.0 3" xfId="2192"/>
    <cellStyle name="0.0 4" xfId="2193"/>
    <cellStyle name="0.00" xfId="2194"/>
    <cellStyle name="0.00 2" xfId="2195"/>
    <cellStyle name="0.00 3" xfId="2196"/>
    <cellStyle name="0.00 4" xfId="2197"/>
    <cellStyle name="1" xfId="2198"/>
    <cellStyle name="1 2" xfId="2199"/>
    <cellStyle name="1 3" xfId="2200"/>
    <cellStyle name="1 4" xfId="2201"/>
    <cellStyle name="1?b_x000d_Comma [0]_CPK?b_x0011_Comma [0]_CP" xfId="2202"/>
    <cellStyle name="1_!1 1 bao cao giao KH ve HTCMT vung TNB   12-12-2011" xfId="2203"/>
    <cellStyle name="1_BAO GIA NGAY 24-10-08 (co dam)" xfId="2204"/>
    <cellStyle name="1_BAO GIA NGAY 24-10-08 (co dam) 2" xfId="2205"/>
    <cellStyle name="1_Bieu4HTMT" xfId="2206"/>
    <cellStyle name="1_Book1" xfId="2207"/>
    <cellStyle name="1_Book1 2" xfId="2208"/>
    <cellStyle name="1_Book1_1" xfId="2209"/>
    <cellStyle name="1_Book1_1 2" xfId="2210"/>
    <cellStyle name="1_Book1_1_!1 1 bao cao giao KH ve HTCMT vung TNB   12-12-2011" xfId="2211"/>
    <cellStyle name="1_Book1_1_Bieu4HTMT" xfId="2212"/>
    <cellStyle name="1_Book1_1_Bieu4HTMT_!1 1 bao cao giao KH ve HTCMT vung TNB   12-12-2011" xfId="2213"/>
    <cellStyle name="1_Book1_1_Bieu4HTMT_KH TPCP vung TNB (03-1-2012)" xfId="2214"/>
    <cellStyle name="1_Book1_1_KH TPCP vung TNB (03-1-2012)" xfId="2215"/>
    <cellStyle name="1_Cau thuy dien Ban La (Cu Anh)" xfId="2216"/>
    <cellStyle name="1_Cau thuy dien Ban La (Cu Anh) 2" xfId="2217"/>
    <cellStyle name="1_Cau thuy dien Ban La (Cu Anh)_!1 1 bao cao giao KH ve HTCMT vung TNB   12-12-2011" xfId="2218"/>
    <cellStyle name="1_Cau thuy dien Ban La (Cu Anh)_Bieu4HTMT" xfId="2219"/>
    <cellStyle name="1_Cau thuy dien Ban La (Cu Anh)_Bieu4HTMT_!1 1 bao cao giao KH ve HTCMT vung TNB   12-12-2011" xfId="2220"/>
    <cellStyle name="1_Cau thuy dien Ban La (Cu Anh)_Bieu4HTMT_KH TPCP vung TNB (03-1-2012)" xfId="2221"/>
    <cellStyle name="1_Cau thuy dien Ban La (Cu Anh)_KH TPCP vung TNB (03-1-2012)" xfId="2222"/>
    <cellStyle name="1_Cong trinh co y kien LD_Dang_NN_2011-Tay nguyen-9-10" xfId="2223"/>
    <cellStyle name="1_da sua - 4 DU TOAN CAU BAN KENH MUONG LO" xfId="2224"/>
    <cellStyle name="1_DT KSTK CHUAN 1" xfId="2225"/>
    <cellStyle name="1_Du toan 558 (Km17+508.12 - Km 22)" xfId="2226"/>
    <cellStyle name="1_Du toan 558 (Km17+508.12 - Km 22) 2" xfId="2227"/>
    <cellStyle name="1_Du toan 558 (Km17+508.12 - Km 22)_!1 1 bao cao giao KH ve HTCMT vung TNB   12-12-2011" xfId="2228"/>
    <cellStyle name="1_Du toan 558 (Km17+508.12 - Km 22)_Bieu4HTMT" xfId="2229"/>
    <cellStyle name="1_Du toan 558 (Km17+508.12 - Km 22)_Bieu4HTMT_!1 1 bao cao giao KH ve HTCMT vung TNB   12-12-2011" xfId="2230"/>
    <cellStyle name="1_Du toan 558 (Km17+508.12 - Km 22)_Bieu4HTMT_KH TPCP vung TNB (03-1-2012)" xfId="2231"/>
    <cellStyle name="1_Du toan 558 (Km17+508.12 - Km 22)_KH TPCP vung TNB (03-1-2012)" xfId="2232"/>
    <cellStyle name="1_duong giong nhan ganh hao - cong ngang duong" xfId="2233"/>
    <cellStyle name="1_duong giong nhan ganh hao - cong ngang duong_STANDARD FILE" xfId="2234"/>
    <cellStyle name="1_Duong Giong Nhan Ganh Hao - Duong giao thong" xfId="2235"/>
    <cellStyle name="1_Gia_VLQL48_duyet " xfId="2236"/>
    <cellStyle name="1_Gia_VLQL48_duyet  2" xfId="2237"/>
    <cellStyle name="1_Gia_VLQL48_duyet _!1 1 bao cao giao KH ve HTCMT vung TNB   12-12-2011" xfId="2238"/>
    <cellStyle name="1_Gia_VLQL48_duyet _Bieu4HTMT" xfId="2239"/>
    <cellStyle name="1_Gia_VLQL48_duyet _Bieu4HTMT_!1 1 bao cao giao KH ve HTCMT vung TNB   12-12-2011" xfId="2240"/>
    <cellStyle name="1_Gia_VLQL48_duyet _Bieu4HTMT_KH TPCP vung TNB (03-1-2012)" xfId="2241"/>
    <cellStyle name="1_Gia_VLQL48_duyet _KH TPCP vung TNB (03-1-2012)" xfId="2242"/>
    <cellStyle name="1_KenhBacKrongpach-(sua)" xfId="2243"/>
    <cellStyle name="1_KenhBacKrongpach-(sua)_STANDARD FILE" xfId="2244"/>
    <cellStyle name="1_Kh ql62 (2010) 11-09" xfId="2258"/>
    <cellStyle name="1_Kh ql62 (2010) 11-09 2" xfId="2259"/>
    <cellStyle name="1_KH TPCP vung TNB (03-1-2012)" xfId="2260"/>
    <cellStyle name="1_Khung 2012" xfId="2261"/>
    <cellStyle name="1_KL-DH" xfId="2245"/>
    <cellStyle name="1_KL-DH_STANDARD FILE" xfId="2246"/>
    <cellStyle name="1_KL-DHDM" xfId="2247"/>
    <cellStyle name="1_KL-DHDM_STANDARD FILE" xfId="2248"/>
    <cellStyle name="1_KL-DHK" xfId="2249"/>
    <cellStyle name="1_KL-DHK_STANDARD FILE" xfId="2250"/>
    <cellStyle name="1_KlQdinhduyet" xfId="2251"/>
    <cellStyle name="1_KlQdinhduyet 2" xfId="2252"/>
    <cellStyle name="1_KlQdinhduyet_!1 1 bao cao giao KH ve HTCMT vung TNB   12-12-2011" xfId="2253"/>
    <cellStyle name="1_KlQdinhduyet_Bieu4HTMT" xfId="2254"/>
    <cellStyle name="1_KlQdinhduyet_Bieu4HTMT_!1 1 bao cao giao KH ve HTCMT vung TNB   12-12-2011" xfId="2255"/>
    <cellStyle name="1_KlQdinhduyet_Bieu4HTMT_KH TPCP vung TNB (03-1-2012)" xfId="2256"/>
    <cellStyle name="1_KlQdinhduyet_KH TPCP vung TNB (03-1-2012)" xfId="2257"/>
    <cellStyle name="1_TN - Ho tro khac 2011" xfId="2262"/>
    <cellStyle name="1_TRUNG PMU 5" xfId="2263"/>
    <cellStyle name="1_ÿÿÿÿÿ" xfId="2264"/>
    <cellStyle name="1_ÿÿÿÿÿ 2" xfId="2265"/>
    <cellStyle name="1_ÿÿÿÿÿ_Bieu tong hop nhu cau ung 2011 da chon loc -Mien nui" xfId="2266"/>
    <cellStyle name="1_ÿÿÿÿÿ_Bieu tong hop nhu cau ung 2011 da chon loc -Mien nui 2" xfId="2267"/>
    <cellStyle name="1_ÿÿÿÿÿ_Kh ql62 (2010) 11-09" xfId="2268"/>
    <cellStyle name="1_ÿÿÿÿÿ_Kh ql62 (2010) 11-09 2" xfId="2269"/>
    <cellStyle name="1_ÿÿÿÿÿ_Khung 2012" xfId="2270"/>
    <cellStyle name="12.75" xfId="2271"/>
    <cellStyle name="15" xfId="2272"/>
    <cellStyle name="18" xfId="2273"/>
    <cellStyle name="¹éºÐÀ²_      " xfId="2274"/>
    <cellStyle name="2" xfId="2275"/>
    <cellStyle name="2 2" xfId="2276"/>
    <cellStyle name="2 3" xfId="2277"/>
    <cellStyle name="2 4" xfId="2278"/>
    <cellStyle name="2_4 XA DE BAO NGOAI" xfId="2279"/>
    <cellStyle name="2_4 XA DE BAO NGOAI (Tien)" xfId="2280"/>
    <cellStyle name="2_Book1" xfId="2281"/>
    <cellStyle name="2_Book1 2" xfId="2282"/>
    <cellStyle name="2_Book1_1" xfId="2283"/>
    <cellStyle name="2_Book1_1 2" xfId="2284"/>
    <cellStyle name="2_Book1_1_!1 1 bao cao giao KH ve HTCMT vung TNB   12-12-2011" xfId="2285"/>
    <cellStyle name="2_Book1_1_Bieu4HTMT" xfId="2286"/>
    <cellStyle name="2_Book1_1_Bieu4HTMT_!1 1 bao cao giao KH ve HTCMT vung TNB   12-12-2011" xfId="2287"/>
    <cellStyle name="2_Book1_1_Bieu4HTMT_KH TPCP vung TNB (03-1-2012)" xfId="2288"/>
    <cellStyle name="2_Book1_1_KH TPCP vung TNB (03-1-2012)" xfId="2289"/>
    <cellStyle name="2_Cau thuy dien Ban La (Cu Anh)" xfId="2290"/>
    <cellStyle name="2_Cau thuy dien Ban La (Cu Anh) 2" xfId="2291"/>
    <cellStyle name="2_Cau thuy dien Ban La (Cu Anh)_!1 1 bao cao giao KH ve HTCMT vung TNB   12-12-2011" xfId="2292"/>
    <cellStyle name="2_Cau thuy dien Ban La (Cu Anh)_Bieu4HTMT" xfId="2293"/>
    <cellStyle name="2_Cau thuy dien Ban La (Cu Anh)_Bieu4HTMT_!1 1 bao cao giao KH ve HTCMT vung TNB   12-12-2011" xfId="2294"/>
    <cellStyle name="2_Cau thuy dien Ban La (Cu Anh)_Bieu4HTMT_KH TPCP vung TNB (03-1-2012)" xfId="2295"/>
    <cellStyle name="2_Cau thuy dien Ban La (Cu Anh)_KH TPCP vung TNB (03-1-2012)" xfId="2296"/>
    <cellStyle name="2_CONG 9 NHUONG" xfId="2297"/>
    <cellStyle name="2_Du toan 558 (Km17+508.12 - Km 22)" xfId="2298"/>
    <cellStyle name="2_Du toan 558 (Km17+508.12 - Km 22) 2" xfId="2299"/>
    <cellStyle name="2_Du toan 558 (Km17+508.12 - Km 22)_!1 1 bao cao giao KH ve HTCMT vung TNB   12-12-2011" xfId="2300"/>
    <cellStyle name="2_Du toan 558 (Km17+508.12 - Km 22)_Bieu4HTMT" xfId="2301"/>
    <cellStyle name="2_Du toan 558 (Km17+508.12 - Km 22)_Bieu4HTMT_!1 1 bao cao giao KH ve HTCMT vung TNB   12-12-2011" xfId="2302"/>
    <cellStyle name="2_Du toan 558 (Km17+508.12 - Km 22)_Bieu4HTMT_KH TPCP vung TNB (03-1-2012)" xfId="2303"/>
    <cellStyle name="2_Du toan 558 (Km17+508.12 - Km 22)_KH TPCP vung TNB (03-1-2012)" xfId="2304"/>
    <cellStyle name="2_GIA VAT LIEU DEN HIEN TRUONG" xfId="2305"/>
    <cellStyle name="2_Gia_VLQL48_duyet " xfId="2306"/>
    <cellStyle name="2_Gia_VLQL48_duyet  2" xfId="2307"/>
    <cellStyle name="2_Gia_VLQL48_duyet _!1 1 bao cao giao KH ve HTCMT vung TNB   12-12-2011" xfId="2308"/>
    <cellStyle name="2_Gia_VLQL48_duyet _Bieu4HTMT" xfId="2309"/>
    <cellStyle name="2_Gia_VLQL48_duyet _Bieu4HTMT_!1 1 bao cao giao KH ve HTCMT vung TNB   12-12-2011" xfId="2310"/>
    <cellStyle name="2_Gia_VLQL48_duyet _Bieu4HTMT_KH TPCP vung TNB (03-1-2012)" xfId="2311"/>
    <cellStyle name="2_Gia_VLQL48_duyet _KH TPCP vung TNB (03-1-2012)" xfId="2312"/>
    <cellStyle name="2_KlQdinhduyet" xfId="2313"/>
    <cellStyle name="2_KlQdinhduyet 2" xfId="2314"/>
    <cellStyle name="2_KlQdinhduyet_!1 1 bao cao giao KH ve HTCMT vung TNB   12-12-2011" xfId="2315"/>
    <cellStyle name="2_KlQdinhduyet_Bieu4HTMT" xfId="2316"/>
    <cellStyle name="2_KlQdinhduyet_Bieu4HTMT_!1 1 bao cao giao KH ve HTCMT vung TNB   12-12-2011" xfId="2317"/>
    <cellStyle name="2_KlQdinhduyet_Bieu4HTMT_KH TPCP vung TNB (03-1-2012)" xfId="2318"/>
    <cellStyle name="2_KlQdinhduyet_KH TPCP vung TNB (03-1-2012)" xfId="2319"/>
    <cellStyle name="2_THANDINH_NCBB SONG MAYPHOP(gia cat Vung Liem)" xfId="2320"/>
    <cellStyle name="2_TRUNG PMU 5" xfId="2321"/>
    <cellStyle name="2_ÿÿÿÿÿ" xfId="2322"/>
    <cellStyle name="2_ÿÿÿÿÿ 2" xfId="2323"/>
    <cellStyle name="2_ÿÿÿÿÿ_Bieu tong hop nhu cau ung 2011 da chon loc -Mien nui" xfId="2324"/>
    <cellStyle name="2_ÿÿÿÿÿ_Bieu tong hop nhu cau ung 2011 da chon loc -Mien nui 2" xfId="2325"/>
    <cellStyle name="20" xfId="2326"/>
    <cellStyle name="20% - Accent1 2" xfId="2327"/>
    <cellStyle name="20% - Accent1 2 2" xfId="2328"/>
    <cellStyle name="20% - Accent1 2 3" xfId="2329"/>
    <cellStyle name="20% - Accent1 3" xfId="2330"/>
    <cellStyle name="20% - Accent1 4" xfId="2331"/>
    <cellStyle name="20% - Accent2 2" xfId="2332"/>
    <cellStyle name="20% - Accent2 2 2" xfId="2333"/>
    <cellStyle name="20% - Accent2 2 3" xfId="2334"/>
    <cellStyle name="20% - Accent2 3" xfId="2335"/>
    <cellStyle name="20% - Accent2 4" xfId="2336"/>
    <cellStyle name="20% - Accent3 2" xfId="2337"/>
    <cellStyle name="20% - Accent3 2 2" xfId="2338"/>
    <cellStyle name="20% - Accent3 2 3" xfId="2339"/>
    <cellStyle name="20% - Accent3 3" xfId="2340"/>
    <cellStyle name="20% - Accent3 4" xfId="2341"/>
    <cellStyle name="20% - Accent4 2" xfId="2342"/>
    <cellStyle name="20% - Accent4 2 2" xfId="2343"/>
    <cellStyle name="20% - Accent4 2 3" xfId="2344"/>
    <cellStyle name="20% - Accent4 3" xfId="2345"/>
    <cellStyle name="20% - Accent4 4" xfId="2346"/>
    <cellStyle name="20% - Accent5 2" xfId="2347"/>
    <cellStyle name="20% - Accent5 2 2" xfId="2348"/>
    <cellStyle name="20% - Accent5 2 3" xfId="2349"/>
    <cellStyle name="20% - Accent5 3" xfId="2350"/>
    <cellStyle name="20% - Accent5 4" xfId="2351"/>
    <cellStyle name="20% - Accent6 2" xfId="2352"/>
    <cellStyle name="20% - Accent6 2 2" xfId="2353"/>
    <cellStyle name="20% - Accent6 2 3" xfId="2354"/>
    <cellStyle name="20% - Accent6 3" xfId="2355"/>
    <cellStyle name="20% - Accent6 4" xfId="2356"/>
    <cellStyle name="20% - Nhấn1" xfId="2357"/>
    <cellStyle name="20% - Nhấn2" xfId="2358"/>
    <cellStyle name="20% - Nhấn3" xfId="2359"/>
    <cellStyle name="20% - Nhấn4" xfId="2360"/>
    <cellStyle name="20% - Nhấn5" xfId="2361"/>
    <cellStyle name="20% - Nhấn6" xfId="2362"/>
    <cellStyle name="-2001" xfId="2363"/>
    <cellStyle name="-2001 2" xfId="2364"/>
    <cellStyle name="3" xfId="2365"/>
    <cellStyle name="3 2" xfId="2366"/>
    <cellStyle name="3 3" xfId="2367"/>
    <cellStyle name="3 4" xfId="2368"/>
    <cellStyle name="3_4 XA DE BAO NGOAI" xfId="2369"/>
    <cellStyle name="3_4 XA DE BAO NGOAI (Tien)" xfId="2370"/>
    <cellStyle name="3_Book1" xfId="2371"/>
    <cellStyle name="3_Book1 2" xfId="2372"/>
    <cellStyle name="3_Book1_1" xfId="2373"/>
    <cellStyle name="3_Book1_1 2" xfId="2374"/>
    <cellStyle name="3_Book1_1_!1 1 bao cao giao KH ve HTCMT vung TNB   12-12-2011" xfId="2375"/>
    <cellStyle name="3_Book1_1_Bieu4HTMT" xfId="2376"/>
    <cellStyle name="3_Book1_1_Bieu4HTMT_!1 1 bao cao giao KH ve HTCMT vung TNB   12-12-2011" xfId="2377"/>
    <cellStyle name="3_Book1_1_Bieu4HTMT_KH TPCP vung TNB (03-1-2012)" xfId="2378"/>
    <cellStyle name="3_Book1_1_KH TPCP vung TNB (03-1-2012)" xfId="2379"/>
    <cellStyle name="3_Cau thuy dien Ban La (Cu Anh)" xfId="2380"/>
    <cellStyle name="3_Cau thuy dien Ban La (Cu Anh) 2" xfId="2381"/>
    <cellStyle name="3_Cau thuy dien Ban La (Cu Anh)_!1 1 bao cao giao KH ve HTCMT vung TNB   12-12-2011" xfId="2382"/>
    <cellStyle name="3_Cau thuy dien Ban La (Cu Anh)_Bieu4HTMT" xfId="2383"/>
    <cellStyle name="3_Cau thuy dien Ban La (Cu Anh)_Bieu4HTMT_!1 1 bao cao giao KH ve HTCMT vung TNB   12-12-2011" xfId="2384"/>
    <cellStyle name="3_Cau thuy dien Ban La (Cu Anh)_Bieu4HTMT_KH TPCP vung TNB (03-1-2012)" xfId="2385"/>
    <cellStyle name="3_Cau thuy dien Ban La (Cu Anh)_KH TPCP vung TNB (03-1-2012)" xfId="2386"/>
    <cellStyle name="3_CONG 9 NHUONG" xfId="2387"/>
    <cellStyle name="3_Du toan 558 (Km17+508.12 - Km 22)" xfId="2388"/>
    <cellStyle name="3_Du toan 558 (Km17+508.12 - Km 22) 2" xfId="2389"/>
    <cellStyle name="3_Du toan 558 (Km17+508.12 - Km 22)_!1 1 bao cao giao KH ve HTCMT vung TNB   12-12-2011" xfId="2390"/>
    <cellStyle name="3_Du toan 558 (Km17+508.12 - Km 22)_Bieu4HTMT" xfId="2391"/>
    <cellStyle name="3_Du toan 558 (Km17+508.12 - Km 22)_Bieu4HTMT_!1 1 bao cao giao KH ve HTCMT vung TNB   12-12-2011" xfId="2392"/>
    <cellStyle name="3_Du toan 558 (Km17+508.12 - Km 22)_Bieu4HTMT_KH TPCP vung TNB (03-1-2012)" xfId="2393"/>
    <cellStyle name="3_Du toan 558 (Km17+508.12 - Km 22)_KH TPCP vung TNB (03-1-2012)" xfId="2394"/>
    <cellStyle name="3_GIA VAT LIEU DEN HIEN TRUONG" xfId="2395"/>
    <cellStyle name="3_Gia_VLQL48_duyet " xfId="2396"/>
    <cellStyle name="3_Gia_VLQL48_duyet  2" xfId="2397"/>
    <cellStyle name="3_Gia_VLQL48_duyet _!1 1 bao cao giao KH ve HTCMT vung TNB   12-12-2011" xfId="2398"/>
    <cellStyle name="3_Gia_VLQL48_duyet _Bieu4HTMT" xfId="2399"/>
    <cellStyle name="3_Gia_VLQL48_duyet _Bieu4HTMT_!1 1 bao cao giao KH ve HTCMT vung TNB   12-12-2011" xfId="2400"/>
    <cellStyle name="3_Gia_VLQL48_duyet _Bieu4HTMT_KH TPCP vung TNB (03-1-2012)" xfId="2401"/>
    <cellStyle name="3_Gia_VLQL48_duyet _KH TPCP vung TNB (03-1-2012)" xfId="2402"/>
    <cellStyle name="3_KlQdinhduyet" xfId="2403"/>
    <cellStyle name="3_KlQdinhduyet 2" xfId="2404"/>
    <cellStyle name="3_KlQdinhduyet_!1 1 bao cao giao KH ve HTCMT vung TNB   12-12-2011" xfId="2405"/>
    <cellStyle name="3_KlQdinhduyet_Bieu4HTMT" xfId="2406"/>
    <cellStyle name="3_KlQdinhduyet_Bieu4HTMT_!1 1 bao cao giao KH ve HTCMT vung TNB   12-12-2011" xfId="2407"/>
    <cellStyle name="3_KlQdinhduyet_Bieu4HTMT_KH TPCP vung TNB (03-1-2012)" xfId="2408"/>
    <cellStyle name="3_KlQdinhduyet_KH TPCP vung TNB (03-1-2012)" xfId="2409"/>
    <cellStyle name="3_THANDINH_NCBB SONG MAYPHOP(gia cat Vung Liem)" xfId="2410"/>
    <cellStyle name="3_ÿÿÿÿÿ" xfId="2411"/>
    <cellStyle name="3_ÿÿÿÿÿ 2" xfId="2412"/>
    <cellStyle name="³£¹æ_GZ TV" xfId="2413"/>
    <cellStyle name="4" xfId="2414"/>
    <cellStyle name="4 2" xfId="2415"/>
    <cellStyle name="4 3" xfId="2416"/>
    <cellStyle name="4 4" xfId="2417"/>
    <cellStyle name="4_Book1" xfId="2418"/>
    <cellStyle name="4_Book1 2" xfId="2419"/>
    <cellStyle name="4_Book1_1" xfId="2420"/>
    <cellStyle name="4_Book1_1 2" xfId="2421"/>
    <cellStyle name="4_Book1_1_!1 1 bao cao giao KH ve HTCMT vung TNB   12-12-2011" xfId="2422"/>
    <cellStyle name="4_Book1_1_Bieu4HTMT" xfId="2423"/>
    <cellStyle name="4_Book1_1_Bieu4HTMT_!1 1 bao cao giao KH ve HTCMT vung TNB   12-12-2011" xfId="2424"/>
    <cellStyle name="4_Book1_1_Bieu4HTMT_KH TPCP vung TNB (03-1-2012)" xfId="2425"/>
    <cellStyle name="4_Book1_1_KH TPCP vung TNB (03-1-2012)" xfId="2426"/>
    <cellStyle name="4_Cau thuy dien Ban La (Cu Anh)" xfId="2427"/>
    <cellStyle name="4_Cau thuy dien Ban La (Cu Anh) 2" xfId="2428"/>
    <cellStyle name="4_Cau thuy dien Ban La (Cu Anh)_!1 1 bao cao giao KH ve HTCMT vung TNB   12-12-2011" xfId="2429"/>
    <cellStyle name="4_Cau thuy dien Ban La (Cu Anh)_Bieu4HTMT" xfId="2430"/>
    <cellStyle name="4_Cau thuy dien Ban La (Cu Anh)_Bieu4HTMT_!1 1 bao cao giao KH ve HTCMT vung TNB   12-12-2011" xfId="2431"/>
    <cellStyle name="4_Cau thuy dien Ban La (Cu Anh)_Bieu4HTMT_KH TPCP vung TNB (03-1-2012)" xfId="2432"/>
    <cellStyle name="4_Cau thuy dien Ban La (Cu Anh)_KH TPCP vung TNB (03-1-2012)" xfId="2433"/>
    <cellStyle name="4_Du toan 558 (Km17+508.12 - Km 22)" xfId="2434"/>
    <cellStyle name="4_Du toan 558 (Km17+508.12 - Km 22) 2" xfId="2435"/>
    <cellStyle name="4_Du toan 558 (Km17+508.12 - Km 22)_!1 1 bao cao giao KH ve HTCMT vung TNB   12-12-2011" xfId="2436"/>
    <cellStyle name="4_Du toan 558 (Km17+508.12 - Km 22)_Bieu4HTMT" xfId="2437"/>
    <cellStyle name="4_Du toan 558 (Km17+508.12 - Km 22)_Bieu4HTMT_!1 1 bao cao giao KH ve HTCMT vung TNB   12-12-2011" xfId="2438"/>
    <cellStyle name="4_Du toan 558 (Km17+508.12 - Km 22)_Bieu4HTMT_KH TPCP vung TNB (03-1-2012)" xfId="2439"/>
    <cellStyle name="4_Du toan 558 (Km17+508.12 - Km 22)_KH TPCP vung TNB (03-1-2012)" xfId="2440"/>
    <cellStyle name="4_Gia_VLQL48_duyet " xfId="2441"/>
    <cellStyle name="4_Gia_VLQL48_duyet  2" xfId="2442"/>
    <cellStyle name="4_Gia_VLQL48_duyet _!1 1 bao cao giao KH ve HTCMT vung TNB   12-12-2011" xfId="2443"/>
    <cellStyle name="4_Gia_VLQL48_duyet _Bieu4HTMT" xfId="2444"/>
    <cellStyle name="4_Gia_VLQL48_duyet _Bieu4HTMT_!1 1 bao cao giao KH ve HTCMT vung TNB   12-12-2011" xfId="2445"/>
    <cellStyle name="4_Gia_VLQL48_duyet _Bieu4HTMT_KH TPCP vung TNB (03-1-2012)" xfId="2446"/>
    <cellStyle name="4_Gia_VLQL48_duyet _KH TPCP vung TNB (03-1-2012)" xfId="2447"/>
    <cellStyle name="4_KlQdinhduyet" xfId="2448"/>
    <cellStyle name="4_KlQdinhduyet 2" xfId="2449"/>
    <cellStyle name="4_KlQdinhduyet_!1 1 bao cao giao KH ve HTCMT vung TNB   12-12-2011" xfId="2450"/>
    <cellStyle name="4_KlQdinhduyet_Bieu4HTMT" xfId="2451"/>
    <cellStyle name="4_KlQdinhduyet_Bieu4HTMT_!1 1 bao cao giao KH ve HTCMT vung TNB   12-12-2011" xfId="2452"/>
    <cellStyle name="4_KlQdinhduyet_Bieu4HTMT_KH TPCP vung TNB (03-1-2012)" xfId="2453"/>
    <cellStyle name="4_KlQdinhduyet_KH TPCP vung TNB (03-1-2012)" xfId="2454"/>
    <cellStyle name="4_ÿÿÿÿÿ" xfId="2455"/>
    <cellStyle name="4_ÿÿÿÿÿ 2" xfId="2456"/>
    <cellStyle name="40% - Accent1 2" xfId="2457"/>
    <cellStyle name="40% - Accent1 2 2" xfId="2458"/>
    <cellStyle name="40% - Accent1 2 3" xfId="2459"/>
    <cellStyle name="40% - Accent1 3" xfId="2460"/>
    <cellStyle name="40% - Accent1 4" xfId="2461"/>
    <cellStyle name="40% - Accent2 2" xfId="2462"/>
    <cellStyle name="40% - Accent2 2 2" xfId="2463"/>
    <cellStyle name="40% - Accent2 2 3" xfId="2464"/>
    <cellStyle name="40% - Accent2 3" xfId="2465"/>
    <cellStyle name="40% - Accent2 4" xfId="2466"/>
    <cellStyle name="40% - Accent3 2" xfId="2467"/>
    <cellStyle name="40% - Accent3 2 2" xfId="2468"/>
    <cellStyle name="40% - Accent3 2 3" xfId="2469"/>
    <cellStyle name="40% - Accent3 3" xfId="2470"/>
    <cellStyle name="40% - Accent3 4" xfId="2471"/>
    <cellStyle name="40% - Accent4 2" xfId="2472"/>
    <cellStyle name="40% - Accent4 2 2" xfId="2473"/>
    <cellStyle name="40% - Accent4 2 3" xfId="2474"/>
    <cellStyle name="40% - Accent4 3" xfId="2475"/>
    <cellStyle name="40% - Accent4 4" xfId="2476"/>
    <cellStyle name="40% - Accent5 2" xfId="2477"/>
    <cellStyle name="40% - Accent5 2 2" xfId="2478"/>
    <cellStyle name="40% - Accent5 2 3" xfId="2479"/>
    <cellStyle name="40% - Accent5 3" xfId="2480"/>
    <cellStyle name="40% - Accent5 4" xfId="2481"/>
    <cellStyle name="40% - Accent6 2" xfId="2482"/>
    <cellStyle name="40% - Accent6 2 2" xfId="2483"/>
    <cellStyle name="40% - Accent6 2 3" xfId="2484"/>
    <cellStyle name="40% - Accent6 3" xfId="2485"/>
    <cellStyle name="40% - Accent6 4" xfId="2486"/>
    <cellStyle name="40% - Nhấn1" xfId="2487"/>
    <cellStyle name="40% - Nhấn2" xfId="2488"/>
    <cellStyle name="40% - Nhấn3" xfId="2489"/>
    <cellStyle name="40% - Nhấn4" xfId="2490"/>
    <cellStyle name="40% - Nhấn5" xfId="2491"/>
    <cellStyle name="40% - Nhấn6" xfId="2492"/>
    <cellStyle name="52" xfId="2493"/>
    <cellStyle name="6" xfId="2494"/>
    <cellStyle name="6 2" xfId="2495"/>
    <cellStyle name="6 3" xfId="2496"/>
    <cellStyle name="6 4" xfId="2497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2498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2499"/>
    <cellStyle name="6_15_10_2013 BC nhu cau von doi ung ODA (2014-2016) ngay 15102013 Sua" xfId="2500"/>
    <cellStyle name="6_4 XA DE BAO NGOAI" xfId="2501"/>
    <cellStyle name="6_4 XA DE BAO NGOAI (Tien)" xfId="2502"/>
    <cellStyle name="6_BC nhu cau von doi ung ODA nganh NN (BKH)" xfId="2503"/>
    <cellStyle name="6_BC nhu cau von doi ung ODA nganh NN (BKH)_05-12  KH trung han 2016-2020 - Liem Thinh edited" xfId="2504"/>
    <cellStyle name="6_BC nhu cau von doi ung ODA nganh NN (BKH)_Copy of 05-12  KH trung han 2016-2020 - Liem Thinh edited (1)" xfId="2505"/>
    <cellStyle name="6_BC Tai co cau (bieu TH)" xfId="2506"/>
    <cellStyle name="6_BC Tai co cau (bieu TH)_05-12  KH trung han 2016-2020 - Liem Thinh edited" xfId="2507"/>
    <cellStyle name="6_BC Tai co cau (bieu TH)_Copy of 05-12  KH trung han 2016-2020 - Liem Thinh edited (1)" xfId="2508"/>
    <cellStyle name="6_CONG 9 NHUONG" xfId="2509"/>
    <cellStyle name="6_Cong trinh co y kien LD_Dang_NN_2011-Tay nguyen-9-10" xfId="2510"/>
    <cellStyle name="6_Cong trinh co y kien LD_Dang_NN_2011-Tay nguyen-9-10_!1 1 bao cao giao KH ve HTCMT vung TNB   12-12-2011" xfId="2511"/>
    <cellStyle name="6_Cong trinh co y kien LD_Dang_NN_2011-Tay nguyen-9-10_Bieu4HTMT" xfId="2512"/>
    <cellStyle name="6_Cong trinh co y kien LD_Dang_NN_2011-Tay nguyen-9-10_Bieu4HTMT_!1 1 bao cao giao KH ve HTCMT vung TNB   12-12-2011" xfId="2513"/>
    <cellStyle name="6_Cong trinh co y kien LD_Dang_NN_2011-Tay nguyen-9-10_Bieu4HTMT_KH TPCP vung TNB (03-1-2012)" xfId="2514"/>
    <cellStyle name="6_Cong trinh co y kien LD_Dang_NN_2011-Tay nguyen-9-10_KH TPCP vung TNB (03-1-2012)" xfId="2515"/>
    <cellStyle name="6_DK 2014-2015 final" xfId="2516"/>
    <cellStyle name="6_DK 2014-2015 final_05-12  KH trung han 2016-2020 - Liem Thinh edited" xfId="2517"/>
    <cellStyle name="6_DK 2014-2015 final_Copy of 05-12  KH trung han 2016-2020 - Liem Thinh edited (1)" xfId="2518"/>
    <cellStyle name="6_DK 2014-2015 new" xfId="2519"/>
    <cellStyle name="6_DK 2014-2015 new_05-12  KH trung han 2016-2020 - Liem Thinh edited" xfId="2520"/>
    <cellStyle name="6_DK 2014-2015 new_Copy of 05-12  KH trung han 2016-2020 - Liem Thinh edited (1)" xfId="2521"/>
    <cellStyle name="6_DK KH CBDT 2014 11-11-2013" xfId="2522"/>
    <cellStyle name="6_DK KH CBDT 2014 11-11-2013(1)" xfId="2523"/>
    <cellStyle name="6_DK KH CBDT 2014 11-11-2013(1)_05-12  KH trung han 2016-2020 - Liem Thinh edited" xfId="2524"/>
    <cellStyle name="6_DK KH CBDT 2014 11-11-2013(1)_Copy of 05-12  KH trung han 2016-2020 - Liem Thinh edited (1)" xfId="2525"/>
    <cellStyle name="6_DK KH CBDT 2014 11-11-2013_05-12  KH trung han 2016-2020 - Liem Thinh edited" xfId="2526"/>
    <cellStyle name="6_DK KH CBDT 2014 11-11-2013_Copy of 05-12  KH trung han 2016-2020 - Liem Thinh edited (1)" xfId="2527"/>
    <cellStyle name="6_GIA VAT LIEU DEN HIEN TRUONG" xfId="2528"/>
    <cellStyle name="6_GiaM 062005" xfId="2529"/>
    <cellStyle name="6_KH 2011-2015" xfId="2530"/>
    <cellStyle name="6_tai co cau dau tu (tong hop)1" xfId="2531"/>
    <cellStyle name="6_THANDINH_NCBB SONG MAYPHOP(gia cat Vung Liem)" xfId="2538"/>
    <cellStyle name="6_TN - Ho tro khac 2011" xfId="2532"/>
    <cellStyle name="6_TN - Ho tro khac 2011_!1 1 bao cao giao KH ve HTCMT vung TNB   12-12-2011" xfId="2533"/>
    <cellStyle name="6_TN - Ho tro khac 2011_Bieu4HTMT" xfId="2534"/>
    <cellStyle name="6_TN - Ho tro khac 2011_Bieu4HTMT_!1 1 bao cao giao KH ve HTCMT vung TNB   12-12-2011" xfId="2535"/>
    <cellStyle name="6_TN - Ho tro khac 2011_Bieu4HTMT_KH TPCP vung TNB (03-1-2012)" xfId="2536"/>
    <cellStyle name="6_TN - Ho tro khac 2011_KH TPCP vung TNB (03-1-2012)" xfId="2537"/>
    <cellStyle name="60% - Accent1 2" xfId="2539"/>
    <cellStyle name="60% - Accent1 2 2" xfId="2540"/>
    <cellStyle name="60% - Accent1 2 3" xfId="2541"/>
    <cellStyle name="60% - Accent1 3" xfId="2542"/>
    <cellStyle name="60% - Accent1 4" xfId="2543"/>
    <cellStyle name="60% - Accent2 2" xfId="2544"/>
    <cellStyle name="60% - Accent2 2 2" xfId="2545"/>
    <cellStyle name="60% - Accent2 2 3" xfId="2546"/>
    <cellStyle name="60% - Accent2 3" xfId="2547"/>
    <cellStyle name="60% - Accent2 4" xfId="2548"/>
    <cellStyle name="60% - Accent3 2" xfId="2549"/>
    <cellStyle name="60% - Accent3 2 2" xfId="2550"/>
    <cellStyle name="60% - Accent3 2 3" xfId="2551"/>
    <cellStyle name="60% - Accent3 3" xfId="2552"/>
    <cellStyle name="60% - Accent3 4" xfId="2553"/>
    <cellStyle name="60% - Accent4 2" xfId="2554"/>
    <cellStyle name="60% - Accent4 2 2" xfId="2555"/>
    <cellStyle name="60% - Accent4 2 3" xfId="2556"/>
    <cellStyle name="60% - Accent4 3" xfId="2557"/>
    <cellStyle name="60% - Accent4 4" xfId="2558"/>
    <cellStyle name="60% - Accent5 2" xfId="2559"/>
    <cellStyle name="60% - Accent5 2 2" xfId="2560"/>
    <cellStyle name="60% - Accent5 2 3" xfId="2561"/>
    <cellStyle name="60% - Accent5 3" xfId="2562"/>
    <cellStyle name="60% - Accent5 4" xfId="2563"/>
    <cellStyle name="60% - Accent6 2" xfId="2564"/>
    <cellStyle name="60% - Accent6 2 2" xfId="2565"/>
    <cellStyle name="60% - Accent6 2 3" xfId="2566"/>
    <cellStyle name="60% - Accent6 3" xfId="2567"/>
    <cellStyle name="60% - Accent6 4" xfId="2568"/>
    <cellStyle name="60% - Nhấn1" xfId="2569"/>
    <cellStyle name="60% - Nhấn2" xfId="2570"/>
    <cellStyle name="60% - Nhấn3" xfId="2571"/>
    <cellStyle name="60% - Nhấn4" xfId="2572"/>
    <cellStyle name="60% - Nhấn5" xfId="2573"/>
    <cellStyle name="60% - Nhấn6" xfId="2574"/>
    <cellStyle name="9" xfId="2575"/>
    <cellStyle name="9 2" xfId="2576"/>
    <cellStyle name="9_!1 1 bao cao giao KH ve HTCMT vung TNB   12-12-2011" xfId="2577"/>
    <cellStyle name="9_Bieu4HTMT" xfId="2578"/>
    <cellStyle name="9_Bieu4HTMT_!1 1 bao cao giao KH ve HTCMT vung TNB   12-12-2011" xfId="2579"/>
    <cellStyle name="9_Bieu4HTMT_KH TPCP vung TNB (03-1-2012)" xfId="2580"/>
    <cellStyle name="9_KH TPCP vung TNB (03-1-2012)" xfId="2581"/>
    <cellStyle name="a" xfId="2582"/>
    <cellStyle name="Accent1 2" xfId="2583"/>
    <cellStyle name="Accent1 2 2" xfId="2584"/>
    <cellStyle name="Accent1 2 3" xfId="2585"/>
    <cellStyle name="Accent1 3" xfId="2586"/>
    <cellStyle name="Accent1 4" xfId="2587"/>
    <cellStyle name="Accent2 2" xfId="2588"/>
    <cellStyle name="Accent2 2 2" xfId="2589"/>
    <cellStyle name="Accent2 2 3" xfId="2590"/>
    <cellStyle name="Accent2 3" xfId="2591"/>
    <cellStyle name="Accent2 4" xfId="2592"/>
    <cellStyle name="Accent3 2" xfId="2593"/>
    <cellStyle name="Accent3 2 2" xfId="2594"/>
    <cellStyle name="Accent3 2 3" xfId="2595"/>
    <cellStyle name="Accent3 3" xfId="2596"/>
    <cellStyle name="Accent3 4" xfId="2597"/>
    <cellStyle name="Accent4 2" xfId="2598"/>
    <cellStyle name="Accent4 2 2" xfId="2599"/>
    <cellStyle name="Accent4 2 3" xfId="2600"/>
    <cellStyle name="Accent4 3" xfId="2601"/>
    <cellStyle name="Accent4 4" xfId="2602"/>
    <cellStyle name="Accent5 2" xfId="2603"/>
    <cellStyle name="Accent5 2 2" xfId="2604"/>
    <cellStyle name="Accent5 2 3" xfId="2605"/>
    <cellStyle name="Accent5 3" xfId="2606"/>
    <cellStyle name="Accent5 4" xfId="2607"/>
    <cellStyle name="Accent6 2" xfId="2608"/>
    <cellStyle name="Accent6 2 2" xfId="2609"/>
    <cellStyle name="Accent6 2 3" xfId="2610"/>
    <cellStyle name="Accent6 3" xfId="2611"/>
    <cellStyle name="Accent6 4" xfId="2612"/>
    <cellStyle name="ÅëÈ­ [0]" xfId="2613"/>
    <cellStyle name="AeE­ [0]_INQUIRY ¿?¾÷AßAø " xfId="2614"/>
    <cellStyle name="ÅëÈ­ [0]_L601CPT" xfId="2615"/>
    <cellStyle name="ÅëÈ­_      " xfId="2616"/>
    <cellStyle name="AeE­_INQUIRY ¿?¾÷AßAø " xfId="2617"/>
    <cellStyle name="ÅëÈ­_L601CPT" xfId="2618"/>
    <cellStyle name="Al" xfId="2619"/>
    <cellStyle name="args.style" xfId="2620"/>
    <cellStyle name="args.style 2" xfId="2621"/>
    <cellStyle name="at" xfId="2622"/>
    <cellStyle name="at 2" xfId="2623"/>
    <cellStyle name="ÄÞ¸¶ [0]" xfId="2624"/>
    <cellStyle name="AÞ¸¶ [0]_INQUIRY ¿?¾÷AßAø " xfId="2625"/>
    <cellStyle name="ÄÞ¸¶ [0]_L601CPT" xfId="2626"/>
    <cellStyle name="ÄÞ¸¶_      " xfId="2627"/>
    <cellStyle name="AÞ¸¶_INQUIRY ¿?¾÷AßAø " xfId="2628"/>
    <cellStyle name="ÄÞ¸¶_L601CPT" xfId="2629"/>
    <cellStyle name="AutoFormat Options" xfId="2630"/>
    <cellStyle name="AutoFormat Options 2" xfId="2631"/>
    <cellStyle name="Bad 2" xfId="2632"/>
    <cellStyle name="Bad 2 2" xfId="2633"/>
    <cellStyle name="Bad 2 3" xfId="2634"/>
    <cellStyle name="Bad 3" xfId="2635"/>
    <cellStyle name="Bad 4" xfId="2636"/>
    <cellStyle name="BILL제목" xfId="2637"/>
    <cellStyle name="Body" xfId="2638"/>
    <cellStyle name="Body 2" xfId="2639"/>
    <cellStyle name="C?AØ_¿?¾÷CoE² " xfId="2640"/>
    <cellStyle name="C~1" xfId="2641"/>
    <cellStyle name="C~1 2" xfId="2642"/>
    <cellStyle name="Ç¥ÁØ_      " xfId="2643"/>
    <cellStyle name="C￥AØ_¿μ¾÷CoE² " xfId="2644"/>
    <cellStyle name="Ç¥ÁØ_±¸¹Ì´ëÃ¥" xfId="2645"/>
    <cellStyle name="C￥AØ_Sheet1_¿μ¾÷CoE² " xfId="2646"/>
    <cellStyle name="Ç¥ÁØ_ÿÿÿÿÿÿ_4_ÃÑÇÕ°è " xfId="2647"/>
    <cellStyle name="Ç§Î»·Ö¸ô[0]_Sheet1" xfId="2648"/>
    <cellStyle name="Ç§Î»·Ö¸ô_Sheet1" xfId="2649"/>
    <cellStyle name="Calc Currency (0)" xfId="2650"/>
    <cellStyle name="Calc Currency (0) 2" xfId="2651"/>
    <cellStyle name="Calc Currency (0) 3" xfId="2652"/>
    <cellStyle name="Calc Currency (0) 4" xfId="2653"/>
    <cellStyle name="Calc Currency (2)" xfId="2654"/>
    <cellStyle name="Calc Currency (2) 10" xfId="2655"/>
    <cellStyle name="Calc Currency (2) 11" xfId="2656"/>
    <cellStyle name="Calc Currency (2) 12" xfId="2657"/>
    <cellStyle name="Calc Currency (2) 13" xfId="2658"/>
    <cellStyle name="Calc Currency (2) 14" xfId="2659"/>
    <cellStyle name="Calc Currency (2) 15" xfId="2660"/>
    <cellStyle name="Calc Currency (2) 16" xfId="2661"/>
    <cellStyle name="Calc Currency (2) 2" xfId="2662"/>
    <cellStyle name="Calc Currency (2) 3" xfId="2663"/>
    <cellStyle name="Calc Currency (2) 4" xfId="2664"/>
    <cellStyle name="Calc Currency (2) 5" xfId="2665"/>
    <cellStyle name="Calc Currency (2) 6" xfId="2666"/>
    <cellStyle name="Calc Currency (2) 7" xfId="2667"/>
    <cellStyle name="Calc Currency (2) 8" xfId="2668"/>
    <cellStyle name="Calc Currency (2) 9" xfId="2669"/>
    <cellStyle name="Calc Percent (0)" xfId="2670"/>
    <cellStyle name="Calc Percent (0) 10" xfId="2671"/>
    <cellStyle name="Calc Percent (0) 11" xfId="2672"/>
    <cellStyle name="Calc Percent (0) 12" xfId="2673"/>
    <cellStyle name="Calc Percent (0) 13" xfId="2674"/>
    <cellStyle name="Calc Percent (0) 14" xfId="2675"/>
    <cellStyle name="Calc Percent (0) 15" xfId="2676"/>
    <cellStyle name="Calc Percent (0) 16" xfId="2677"/>
    <cellStyle name="Calc Percent (0) 2" xfId="2678"/>
    <cellStyle name="Calc Percent (0) 3" xfId="2679"/>
    <cellStyle name="Calc Percent (0) 4" xfId="2680"/>
    <cellStyle name="Calc Percent (0) 5" xfId="2681"/>
    <cellStyle name="Calc Percent (0) 6" xfId="2682"/>
    <cellStyle name="Calc Percent (0) 7" xfId="2683"/>
    <cellStyle name="Calc Percent (0) 8" xfId="2684"/>
    <cellStyle name="Calc Percent (0) 9" xfId="2685"/>
    <cellStyle name="Calc Percent (1)" xfId="2686"/>
    <cellStyle name="Calc Percent (1) 10" xfId="2687"/>
    <cellStyle name="Calc Percent (1) 11" xfId="2688"/>
    <cellStyle name="Calc Percent (1) 12" xfId="2689"/>
    <cellStyle name="Calc Percent (1) 13" xfId="2690"/>
    <cellStyle name="Calc Percent (1) 14" xfId="2691"/>
    <cellStyle name="Calc Percent (1) 15" xfId="2692"/>
    <cellStyle name="Calc Percent (1) 16" xfId="2693"/>
    <cellStyle name="Calc Percent (1) 2" xfId="2694"/>
    <cellStyle name="Calc Percent (1) 3" xfId="2695"/>
    <cellStyle name="Calc Percent (1) 4" xfId="2696"/>
    <cellStyle name="Calc Percent (1) 5" xfId="2697"/>
    <cellStyle name="Calc Percent (1) 6" xfId="2698"/>
    <cellStyle name="Calc Percent (1) 7" xfId="2699"/>
    <cellStyle name="Calc Percent (1) 8" xfId="2700"/>
    <cellStyle name="Calc Percent (1) 9" xfId="2701"/>
    <cellStyle name="Calc Percent (2)" xfId="2702"/>
    <cellStyle name="Calc Percent (2) 10" xfId="2703"/>
    <cellStyle name="Calc Percent (2) 11" xfId="2704"/>
    <cellStyle name="Calc Percent (2) 12" xfId="2705"/>
    <cellStyle name="Calc Percent (2) 13" xfId="2706"/>
    <cellStyle name="Calc Percent (2) 14" xfId="2707"/>
    <cellStyle name="Calc Percent (2) 15" xfId="2708"/>
    <cellStyle name="Calc Percent (2) 16" xfId="2709"/>
    <cellStyle name="Calc Percent (2) 2" xfId="2710"/>
    <cellStyle name="Calc Percent (2) 3" xfId="2711"/>
    <cellStyle name="Calc Percent (2) 4" xfId="2712"/>
    <cellStyle name="Calc Percent (2) 5" xfId="2713"/>
    <cellStyle name="Calc Percent (2) 6" xfId="2714"/>
    <cellStyle name="Calc Percent (2) 7" xfId="2715"/>
    <cellStyle name="Calc Percent (2) 8" xfId="2716"/>
    <cellStyle name="Calc Percent (2) 9" xfId="2717"/>
    <cellStyle name="Calc Units (0)" xfId="2718"/>
    <cellStyle name="Calc Units (0) 10" xfId="2719"/>
    <cellStyle name="Calc Units (0) 11" xfId="2720"/>
    <cellStyle name="Calc Units (0) 12" xfId="2721"/>
    <cellStyle name="Calc Units (0) 13" xfId="2722"/>
    <cellStyle name="Calc Units (0) 14" xfId="2723"/>
    <cellStyle name="Calc Units (0) 15" xfId="2724"/>
    <cellStyle name="Calc Units (0) 16" xfId="2725"/>
    <cellStyle name="Calc Units (0) 2" xfId="2726"/>
    <cellStyle name="Calc Units (0) 3" xfId="2727"/>
    <cellStyle name="Calc Units (0) 4" xfId="2728"/>
    <cellStyle name="Calc Units (0) 5" xfId="2729"/>
    <cellStyle name="Calc Units (0) 6" xfId="2730"/>
    <cellStyle name="Calc Units (0) 7" xfId="2731"/>
    <cellStyle name="Calc Units (0) 8" xfId="2732"/>
    <cellStyle name="Calc Units (0) 9" xfId="2733"/>
    <cellStyle name="Calc Units (1)" xfId="2734"/>
    <cellStyle name="Calc Units (1) 10" xfId="2735"/>
    <cellStyle name="Calc Units (1) 11" xfId="2736"/>
    <cellStyle name="Calc Units (1) 12" xfId="2737"/>
    <cellStyle name="Calc Units (1) 13" xfId="2738"/>
    <cellStyle name="Calc Units (1) 14" xfId="2739"/>
    <cellStyle name="Calc Units (1) 15" xfId="2740"/>
    <cellStyle name="Calc Units (1) 16" xfId="2741"/>
    <cellStyle name="Calc Units (1) 2" xfId="2742"/>
    <cellStyle name="Calc Units (1) 3" xfId="2743"/>
    <cellStyle name="Calc Units (1) 4" xfId="2744"/>
    <cellStyle name="Calc Units (1) 5" xfId="2745"/>
    <cellStyle name="Calc Units (1) 6" xfId="2746"/>
    <cellStyle name="Calc Units (1) 7" xfId="2747"/>
    <cellStyle name="Calc Units (1) 8" xfId="2748"/>
    <cellStyle name="Calc Units (1) 9" xfId="2749"/>
    <cellStyle name="Calc Units (2)" xfId="2750"/>
    <cellStyle name="Calc Units (2) 10" xfId="2751"/>
    <cellStyle name="Calc Units (2) 11" xfId="2752"/>
    <cellStyle name="Calc Units (2) 12" xfId="2753"/>
    <cellStyle name="Calc Units (2) 13" xfId="2754"/>
    <cellStyle name="Calc Units (2) 14" xfId="2755"/>
    <cellStyle name="Calc Units (2) 15" xfId="2756"/>
    <cellStyle name="Calc Units (2) 16" xfId="2757"/>
    <cellStyle name="Calc Units (2) 2" xfId="2758"/>
    <cellStyle name="Calc Units (2) 3" xfId="2759"/>
    <cellStyle name="Calc Units (2) 4" xfId="2760"/>
    <cellStyle name="Calc Units (2) 5" xfId="2761"/>
    <cellStyle name="Calc Units (2) 6" xfId="2762"/>
    <cellStyle name="Calc Units (2) 7" xfId="2763"/>
    <cellStyle name="Calc Units (2) 8" xfId="2764"/>
    <cellStyle name="Calc Units (2) 9" xfId="2765"/>
    <cellStyle name="Calculation 2" xfId="2766"/>
    <cellStyle name="Calculation 2 2" xfId="2767"/>
    <cellStyle name="Calculation 2 3" xfId="2768"/>
    <cellStyle name="Calculation 3" xfId="2769"/>
    <cellStyle name="Calculation 4" xfId="2770"/>
    <cellStyle name="category" xfId="2771"/>
    <cellStyle name="category 2" xfId="2772"/>
    <cellStyle name="category 3" xfId="2773"/>
    <cellStyle name="category 4" xfId="2774"/>
    <cellStyle name="CC1" xfId="2775"/>
    <cellStyle name="CC2" xfId="2776"/>
    <cellStyle name="Centered Heading" xfId="2777"/>
    <cellStyle name="Cerrency_Sheet2_XANGDAU" xfId="2778"/>
    <cellStyle name="Check Cell 2" xfId="3421"/>
    <cellStyle name="Check Cell 2 2" xfId="3422"/>
    <cellStyle name="Check Cell 2 3" xfId="3423"/>
    <cellStyle name="Check Cell 3" xfId="3424"/>
    <cellStyle name="Check Cell 4" xfId="3425"/>
    <cellStyle name="Chi phÝ kh¸c_Book1" xfId="3426"/>
    <cellStyle name="CHUONG" xfId="3427"/>
    <cellStyle name="CHUONG 2" xfId="3428"/>
    <cellStyle name="Column_Title" xfId="2779"/>
    <cellStyle name="Comma" xfId="1" builtinId="3"/>
    <cellStyle name="Comma  - Style1" xfId="2780"/>
    <cellStyle name="Comma  - Style1 2" xfId="2781"/>
    <cellStyle name="Comma  - Style2" xfId="2782"/>
    <cellStyle name="Comma  - Style2 2" xfId="2783"/>
    <cellStyle name="Comma  - Style3" xfId="2784"/>
    <cellStyle name="Comma  - Style3 2" xfId="2785"/>
    <cellStyle name="Comma  - Style4" xfId="2786"/>
    <cellStyle name="Comma  - Style4 2" xfId="2787"/>
    <cellStyle name="Comma  - Style5" xfId="2788"/>
    <cellStyle name="Comma  - Style5 2" xfId="2789"/>
    <cellStyle name="Comma  - Style6" xfId="2790"/>
    <cellStyle name="Comma  - Style6 2" xfId="2791"/>
    <cellStyle name="Comma  - Style7" xfId="2792"/>
    <cellStyle name="Comma  - Style7 2" xfId="2793"/>
    <cellStyle name="Comma  - Style8" xfId="2794"/>
    <cellStyle name="Comma  - Style8 2" xfId="2795"/>
    <cellStyle name="Comma %" xfId="2796"/>
    <cellStyle name="Comma % 10" xfId="2797"/>
    <cellStyle name="Comma % 11" xfId="2798"/>
    <cellStyle name="Comma % 12" xfId="2799"/>
    <cellStyle name="Comma % 13" xfId="2800"/>
    <cellStyle name="Comma % 14" xfId="2801"/>
    <cellStyle name="Comma % 15" xfId="2802"/>
    <cellStyle name="Comma % 2" xfId="2803"/>
    <cellStyle name="Comma % 3" xfId="2804"/>
    <cellStyle name="Comma % 4" xfId="2805"/>
    <cellStyle name="Comma % 5" xfId="2806"/>
    <cellStyle name="Comma % 6" xfId="2807"/>
    <cellStyle name="Comma % 7" xfId="2808"/>
    <cellStyle name="Comma % 8" xfId="2809"/>
    <cellStyle name="Comma % 9" xfId="2810"/>
    <cellStyle name="Comma [0] 10" xfId="2811"/>
    <cellStyle name="Comma [0] 11" xfId="2812"/>
    <cellStyle name="Comma [0] 2" xfId="2813"/>
    <cellStyle name="Comma [0] 2 10" xfId="2814"/>
    <cellStyle name="Comma [0] 2 11" xfId="2815"/>
    <cellStyle name="Comma [0] 2 12" xfId="2816"/>
    <cellStyle name="Comma [0] 2 13" xfId="2817"/>
    <cellStyle name="Comma [0] 2 14" xfId="2818"/>
    <cellStyle name="Comma [0] 2 15" xfId="2819"/>
    <cellStyle name="Comma [0] 2 16" xfId="2820"/>
    <cellStyle name="Comma [0] 2 17" xfId="2821"/>
    <cellStyle name="Comma [0] 2 18" xfId="2822"/>
    <cellStyle name="Comma [0] 2 19" xfId="2823"/>
    <cellStyle name="Comma [0] 2 2" xfId="2824"/>
    <cellStyle name="Comma [0] 2 2 2" xfId="2825"/>
    <cellStyle name="Comma [0] 2 20" xfId="2826"/>
    <cellStyle name="Comma [0] 2 21" xfId="2827"/>
    <cellStyle name="Comma [0] 2 22" xfId="2828"/>
    <cellStyle name="Comma [0] 2 23" xfId="2829"/>
    <cellStyle name="Comma [0] 2 24" xfId="2830"/>
    <cellStyle name="Comma [0] 2 25" xfId="2831"/>
    <cellStyle name="Comma [0] 2 26" xfId="2832"/>
    <cellStyle name="Comma [0] 2 3" xfId="2833"/>
    <cellStyle name="Comma [0] 2 4" xfId="2834"/>
    <cellStyle name="Comma [0] 2 5" xfId="2835"/>
    <cellStyle name="Comma [0] 2 6" xfId="2836"/>
    <cellStyle name="Comma [0] 2 7" xfId="2837"/>
    <cellStyle name="Comma [0] 2 8" xfId="2838"/>
    <cellStyle name="Comma [0] 2 9" xfId="2839"/>
    <cellStyle name="Comma [0] 2_05-12  KH trung han 2016-2020 - Liem Thinh edited" xfId="2840"/>
    <cellStyle name="Comma [0] 3" xfId="2841"/>
    <cellStyle name="Comma [0] 3 2" xfId="2842"/>
    <cellStyle name="Comma [0] 3 3" xfId="2843"/>
    <cellStyle name="Comma [0] 4" xfId="2844"/>
    <cellStyle name="Comma [0] 5" xfId="2845"/>
    <cellStyle name="Comma [0] 6" xfId="2846"/>
    <cellStyle name="Comma [0] 7" xfId="2847"/>
    <cellStyle name="Comma [0] 8" xfId="2848"/>
    <cellStyle name="Comma [0] 9" xfId="2849"/>
    <cellStyle name="Comma [00]" xfId="2850"/>
    <cellStyle name="Comma [00] 10" xfId="2851"/>
    <cellStyle name="Comma [00] 11" xfId="2852"/>
    <cellStyle name="Comma [00] 12" xfId="2853"/>
    <cellStyle name="Comma [00] 13" xfId="2854"/>
    <cellStyle name="Comma [00] 14" xfId="2855"/>
    <cellStyle name="Comma [00] 15" xfId="2856"/>
    <cellStyle name="Comma [00] 16" xfId="2857"/>
    <cellStyle name="Comma [00] 2" xfId="2858"/>
    <cellStyle name="Comma [00] 3" xfId="2859"/>
    <cellStyle name="Comma [00] 4" xfId="2860"/>
    <cellStyle name="Comma [00] 5" xfId="2861"/>
    <cellStyle name="Comma [00] 6" xfId="2862"/>
    <cellStyle name="Comma [00] 7" xfId="2863"/>
    <cellStyle name="Comma [00] 8" xfId="2864"/>
    <cellStyle name="Comma [00] 9" xfId="2865"/>
    <cellStyle name="Comma 0.0" xfId="2866"/>
    <cellStyle name="Comma 0.0%" xfId="2867"/>
    <cellStyle name="Comma 0.00" xfId="2868"/>
    <cellStyle name="Comma 0.00%" xfId="2869"/>
    <cellStyle name="Comma 0.000" xfId="2870"/>
    <cellStyle name="Comma 0.000%" xfId="2871"/>
    <cellStyle name="Comma 10" xfId="2872"/>
    <cellStyle name="Comma 10 10" xfId="2873"/>
    <cellStyle name="Comma 10 10 10" xfId="2874"/>
    <cellStyle name="Comma 10 10 2" xfId="2875"/>
    <cellStyle name="Comma 10 10 2 2" xfId="2876"/>
    <cellStyle name="Comma 10 10 3" xfId="2877"/>
    <cellStyle name="Comma 10 2" xfId="2878"/>
    <cellStyle name="Comma 10 2 2" xfId="2879"/>
    <cellStyle name="Comma 10 3" xfId="2880"/>
    <cellStyle name="Comma 10 3 2" xfId="2881"/>
    <cellStyle name="Comma 10 3 3 2" xfId="2882"/>
    <cellStyle name="Comma 10 4" xfId="2883"/>
    <cellStyle name="Comma 10 4 2" xfId="2884"/>
    <cellStyle name="Comma 11" xfId="2885"/>
    <cellStyle name="Comma 11 2" xfId="2886"/>
    <cellStyle name="Comma 11 3" xfId="2887"/>
    <cellStyle name="Comma 11 3 2" xfId="2888"/>
    <cellStyle name="Comma 11 3 3" xfId="2889"/>
    <cellStyle name="Comma 12" xfId="2890"/>
    <cellStyle name="Comma 12 2" xfId="2891"/>
    <cellStyle name="Comma 12 3" xfId="2892"/>
    <cellStyle name="Comma 12 4" xfId="2893"/>
    <cellStyle name="Comma 12 4 2" xfId="2894"/>
    <cellStyle name="Comma 13" xfId="2895"/>
    <cellStyle name="Comma 13 2" xfId="2896"/>
    <cellStyle name="Comma 13 2 2" xfId="2897"/>
    <cellStyle name="Comma 13 2 2 2" xfId="2898"/>
    <cellStyle name="Comma 13 2 2 2 2" xfId="2899"/>
    <cellStyle name="Comma 13 2 2 2 3" xfId="2900"/>
    <cellStyle name="Comma 13 2 2 3" xfId="2901"/>
    <cellStyle name="Comma 13 2 2 4" xfId="2902"/>
    <cellStyle name="Comma 13 2 2 5" xfId="2903"/>
    <cellStyle name="Comma 13 2 3" xfId="2904"/>
    <cellStyle name="Comma 13 2 3 2" xfId="2905"/>
    <cellStyle name="Comma 13 2 4" xfId="2906"/>
    <cellStyle name="Comma 13 2 5" xfId="2907"/>
    <cellStyle name="Comma 13 3" xfId="2908"/>
    <cellStyle name="Comma 13 3 2" xfId="2909"/>
    <cellStyle name="Comma 13 4" xfId="2910"/>
    <cellStyle name="Comma 14" xfId="2911"/>
    <cellStyle name="Comma 14 2" xfId="2912"/>
    <cellStyle name="Comma 14 2 2" xfId="2913"/>
    <cellStyle name="Comma 14 3" xfId="2914"/>
    <cellStyle name="Comma 14 4" xfId="2915"/>
    <cellStyle name="Comma 15" xfId="2916"/>
    <cellStyle name="Comma 15 2" xfId="2917"/>
    <cellStyle name="Comma 15 2 2" xfId="2918"/>
    <cellStyle name="Comma 15 3" xfId="2919"/>
    <cellStyle name="Comma 16" xfId="2920"/>
    <cellStyle name="Comma 16 2" xfId="2921"/>
    <cellStyle name="Comma 16 3" xfId="2922"/>
    <cellStyle name="Comma 16 3 2" xfId="2923"/>
    <cellStyle name="Comma 16 3 2 2" xfId="2924"/>
    <cellStyle name="Comma 16 3 3" xfId="2925"/>
    <cellStyle name="Comma 16 3 3 2" xfId="2926"/>
    <cellStyle name="Comma 16 3 4" xfId="2927"/>
    <cellStyle name="Comma 17" xfId="2928"/>
    <cellStyle name="Comma 17 2" xfId="2929"/>
    <cellStyle name="Comma 17 3" xfId="2930"/>
    <cellStyle name="Comma 17 3 2" xfId="2931"/>
    <cellStyle name="Comma 17 4" xfId="2932"/>
    <cellStyle name="Comma 18" xfId="2933"/>
    <cellStyle name="Comma 18 2" xfId="2934"/>
    <cellStyle name="Comma 18 3" xfId="2935"/>
    <cellStyle name="Comma 18 3 2" xfId="2936"/>
    <cellStyle name="Comma 19" xfId="2937"/>
    <cellStyle name="Comma 19 2" xfId="2938"/>
    <cellStyle name="Comma 19 3" xfId="2939"/>
    <cellStyle name="Comma 19 3 2" xfId="2940"/>
    <cellStyle name="Comma 2" xfId="2941"/>
    <cellStyle name="Comma 2 10" xfId="2942"/>
    <cellStyle name="Comma 2 11" xfId="2943"/>
    <cellStyle name="Comma 2 12" xfId="2944"/>
    <cellStyle name="Comma 2 13" xfId="2945"/>
    <cellStyle name="Comma 2 14" xfId="2946"/>
    <cellStyle name="Comma 2 15" xfId="2947"/>
    <cellStyle name="Comma 2 16" xfId="2948"/>
    <cellStyle name="Comma 2 17" xfId="2949"/>
    <cellStyle name="Comma 2 18" xfId="2950"/>
    <cellStyle name="Comma 2 19" xfId="2951"/>
    <cellStyle name="Comma 2 2" xfId="2952"/>
    <cellStyle name="Comma 2 2 10" xfId="2953"/>
    <cellStyle name="Comma 2 2 11" xfId="2954"/>
    <cellStyle name="Comma 2 2 12" xfId="2955"/>
    <cellStyle name="Comma 2 2 13" xfId="2956"/>
    <cellStyle name="Comma 2 2 14" xfId="2957"/>
    <cellStyle name="Comma 2 2 15" xfId="2958"/>
    <cellStyle name="Comma 2 2 16" xfId="2959"/>
    <cellStyle name="Comma 2 2 17" xfId="2960"/>
    <cellStyle name="Comma 2 2 18" xfId="2961"/>
    <cellStyle name="Comma 2 2 19" xfId="2962"/>
    <cellStyle name="Comma 2 2 2" xfId="2963"/>
    <cellStyle name="Comma 2 2 2 10" xfId="2964"/>
    <cellStyle name="Comma 2 2 2 11" xfId="2965"/>
    <cellStyle name="Comma 2 2 2 12" xfId="2966"/>
    <cellStyle name="Comma 2 2 2 13" xfId="2967"/>
    <cellStyle name="Comma 2 2 2 14" xfId="2968"/>
    <cellStyle name="Comma 2 2 2 15" xfId="2969"/>
    <cellStyle name="Comma 2 2 2 16" xfId="2970"/>
    <cellStyle name="Comma 2 2 2 17" xfId="2971"/>
    <cellStyle name="Comma 2 2 2 18" xfId="2972"/>
    <cellStyle name="Comma 2 2 2 19" xfId="2973"/>
    <cellStyle name="Comma 2 2 2 2" xfId="2974"/>
    <cellStyle name="Comma 2 2 2 2 2" xfId="2975"/>
    <cellStyle name="Comma 2 2 2 20" xfId="2976"/>
    <cellStyle name="Comma 2 2 2 21" xfId="2977"/>
    <cellStyle name="Comma 2 2 2 22" xfId="2978"/>
    <cellStyle name="Comma 2 2 2 23" xfId="2979"/>
    <cellStyle name="Comma 2 2 2 24" xfId="2980"/>
    <cellStyle name="Comma 2 2 2 3" xfId="2981"/>
    <cellStyle name="Comma 2 2 2 4" xfId="2982"/>
    <cellStyle name="Comma 2 2 2 5" xfId="2983"/>
    <cellStyle name="Comma 2 2 2 6" xfId="2984"/>
    <cellStyle name="Comma 2 2 2 7" xfId="2985"/>
    <cellStyle name="Comma 2 2 2 8" xfId="2986"/>
    <cellStyle name="Comma 2 2 2 9" xfId="2987"/>
    <cellStyle name="Comma 2 2 20" xfId="2988"/>
    <cellStyle name="Comma 2 2 21" xfId="2989"/>
    <cellStyle name="Comma 2 2 22" xfId="2990"/>
    <cellStyle name="Comma 2 2 23" xfId="2991"/>
    <cellStyle name="Comma 2 2 24" xfId="2992"/>
    <cellStyle name="Comma 2 2 24 2" xfId="2993"/>
    <cellStyle name="Comma 2 2 25" xfId="2994"/>
    <cellStyle name="Comma 2 2 3" xfId="2995"/>
    <cellStyle name="Comma 2 2 3 2" xfId="2996"/>
    <cellStyle name="Comma 2 2 4" xfId="2997"/>
    <cellStyle name="Comma 2 2 5" xfId="2998"/>
    <cellStyle name="Comma 2 2 6" xfId="2999"/>
    <cellStyle name="Comma 2 2 7" xfId="3000"/>
    <cellStyle name="Comma 2 2 8" xfId="3001"/>
    <cellStyle name="Comma 2 2 9" xfId="3002"/>
    <cellStyle name="Comma 2 2_05-12  KH trung han 2016-2020 - Liem Thinh edited" xfId="3003"/>
    <cellStyle name="Comma 2 20" xfId="3004"/>
    <cellStyle name="Comma 2 21" xfId="3005"/>
    <cellStyle name="Comma 2 22" xfId="3006"/>
    <cellStyle name="Comma 2 23" xfId="3007"/>
    <cellStyle name="Comma 2 24" xfId="3008"/>
    <cellStyle name="Comma 2 25" xfId="3009"/>
    <cellStyle name="Comma 2 26" xfId="3010"/>
    <cellStyle name="Comma 2 26 2" xfId="3011"/>
    <cellStyle name="Comma 2 27" xfId="3012"/>
    <cellStyle name="Comma 2 28" xfId="3013"/>
    <cellStyle name="Comma 2 29" xfId="3014"/>
    <cellStyle name="Comma 2 3" xfId="3015"/>
    <cellStyle name="Comma 2 3 2" xfId="3016"/>
    <cellStyle name="Comma 2 3 2 2" xfId="3017"/>
    <cellStyle name="Comma 2 3 2 3" xfId="3018"/>
    <cellStyle name="Comma 2 3 3" xfId="3019"/>
    <cellStyle name="Comma 2 4" xfId="3020"/>
    <cellStyle name="Comma 2 4 2" xfId="3021"/>
    <cellStyle name="Comma 2 5" xfId="3022"/>
    <cellStyle name="Comma 2 5 2" xfId="3023"/>
    <cellStyle name="Comma 2 5 3" xfId="3024"/>
    <cellStyle name="Comma 2 6" xfId="3025"/>
    <cellStyle name="Comma 2 7" xfId="3026"/>
    <cellStyle name="Comma 2 8" xfId="3027"/>
    <cellStyle name="Comma 2 9" xfId="3028"/>
    <cellStyle name="Comma 2_05-12  KH trung han 2016-2020 - Liem Thinh edited" xfId="3029"/>
    <cellStyle name="Comma 20" xfId="3030"/>
    <cellStyle name="Comma 20 2" xfId="3031"/>
    <cellStyle name="Comma 20 3" xfId="3032"/>
    <cellStyle name="Comma 20 3 2" xfId="3033"/>
    <cellStyle name="Comma 21" xfId="3034"/>
    <cellStyle name="Comma 21 2" xfId="3035"/>
    <cellStyle name="Comma 21 2 2" xfId="3036"/>
    <cellStyle name="Comma 21 2 2 2" xfId="3037"/>
    <cellStyle name="Comma 21 2 2 3" xfId="3038"/>
    <cellStyle name="Comma 21 2 2 3 2" xfId="3039"/>
    <cellStyle name="Comma 21 2 3" xfId="3040"/>
    <cellStyle name="Comma 21 2 4" xfId="3041"/>
    <cellStyle name="Comma 21 2 4 2" xfId="3042"/>
    <cellStyle name="Comma 21 3" xfId="3043"/>
    <cellStyle name="Comma 21 3 2" xfId="3044"/>
    <cellStyle name="Comma 21 3 3" xfId="3045"/>
    <cellStyle name="Comma 21 3 3 2" xfId="3046"/>
    <cellStyle name="Comma 21 4" xfId="3047"/>
    <cellStyle name="Comma 21 5" xfId="3048"/>
    <cellStyle name="Comma 21 5 2" xfId="3049"/>
    <cellStyle name="Comma 22" xfId="3050"/>
    <cellStyle name="Comma 22 2" xfId="3051"/>
    <cellStyle name="Comma 22 2 2" xfId="3052"/>
    <cellStyle name="Comma 22 2 2 2" xfId="3053"/>
    <cellStyle name="Comma 22 2 2 3" xfId="3054"/>
    <cellStyle name="Comma 22 2 2 3 2" xfId="3055"/>
    <cellStyle name="Comma 22 2 3" xfId="3056"/>
    <cellStyle name="Comma 22 2 4" xfId="3057"/>
    <cellStyle name="Comma 22 2 4 2" xfId="3058"/>
    <cellStyle name="Comma 22 3" xfId="3059"/>
    <cellStyle name="Comma 22 3 2" xfId="3060"/>
    <cellStyle name="Comma 22 3 3" xfId="3061"/>
    <cellStyle name="Comma 22 3 3 2" xfId="3062"/>
    <cellStyle name="Comma 22 4" xfId="3063"/>
    <cellStyle name="Comma 22 5" xfId="3064"/>
    <cellStyle name="Comma 22 5 2" xfId="3065"/>
    <cellStyle name="Comma 23" xfId="3066"/>
    <cellStyle name="Comma 23 2" xfId="3067"/>
    <cellStyle name="Comma 23 2 2" xfId="3068"/>
    <cellStyle name="Comma 23 2 2 2" xfId="3069"/>
    <cellStyle name="Comma 23 2 2 3" xfId="3070"/>
    <cellStyle name="Comma 23 2 2 3 2" xfId="3071"/>
    <cellStyle name="Comma 23 2 3" xfId="3072"/>
    <cellStyle name="Comma 23 2 4" xfId="3073"/>
    <cellStyle name="Comma 23 2 4 2" xfId="3074"/>
    <cellStyle name="Comma 23 3" xfId="3075"/>
    <cellStyle name="Comma 23 3 2" xfId="3076"/>
    <cellStyle name="Comma 23 3 3" xfId="3077"/>
    <cellStyle name="Comma 23 3 3 2" xfId="3078"/>
    <cellStyle name="Comma 23 4" xfId="3079"/>
    <cellStyle name="Comma 23 5" xfId="3080"/>
    <cellStyle name="Comma 23 5 2" xfId="3081"/>
    <cellStyle name="Comma 24" xfId="3082"/>
    <cellStyle name="Comma 24 2" xfId="3083"/>
    <cellStyle name="Comma 24 2 2" xfId="3084"/>
    <cellStyle name="Comma 24 2 2 2" xfId="3085"/>
    <cellStyle name="Comma 24 2 2 3" xfId="3086"/>
    <cellStyle name="Comma 24 2 2 3 2" xfId="3087"/>
    <cellStyle name="Comma 24 2 3" xfId="3088"/>
    <cellStyle name="Comma 24 2 4" xfId="3089"/>
    <cellStyle name="Comma 24 2 4 2" xfId="3090"/>
    <cellStyle name="Comma 24 3" xfId="3091"/>
    <cellStyle name="Comma 24 3 2" xfId="3092"/>
    <cellStyle name="Comma 24 3 3" xfId="3093"/>
    <cellStyle name="Comma 24 3 3 2" xfId="3094"/>
    <cellStyle name="Comma 24 4" xfId="3095"/>
    <cellStyle name="Comma 24 5" xfId="3096"/>
    <cellStyle name="Comma 24 5 2" xfId="3097"/>
    <cellStyle name="Comma 25" xfId="3098"/>
    <cellStyle name="Comma 25 2" xfId="3099"/>
    <cellStyle name="Comma 26" xfId="3100"/>
    <cellStyle name="Comma 26 2" xfId="3101"/>
    <cellStyle name="Comma 26 2 2" xfId="3102"/>
    <cellStyle name="Comma 26 2 3" xfId="3103"/>
    <cellStyle name="Comma 26 2 3 2" xfId="3104"/>
    <cellStyle name="Comma 26 3" xfId="3105"/>
    <cellStyle name="Comma 26 4" xfId="3106"/>
    <cellStyle name="Comma 26 4 2" xfId="3107"/>
    <cellStyle name="Comma 27" xfId="3108"/>
    <cellStyle name="Comma 27 2" xfId="3109"/>
    <cellStyle name="Comma 27 2 2" xfId="3110"/>
    <cellStyle name="Comma 27 2 3" xfId="3111"/>
    <cellStyle name="Comma 27 2 3 2" xfId="3112"/>
    <cellStyle name="Comma 27 3" xfId="3113"/>
    <cellStyle name="Comma 27 4" xfId="3114"/>
    <cellStyle name="Comma 27 4 2" xfId="3115"/>
    <cellStyle name="Comma 28" xfId="3116"/>
    <cellStyle name="Comma 28 2" xfId="3117"/>
    <cellStyle name="Comma 29" xfId="3118"/>
    <cellStyle name="Comma 29 2" xfId="3119"/>
    <cellStyle name="Comma 3" xfId="3120"/>
    <cellStyle name="Comma 3 2" xfId="3121"/>
    <cellStyle name="Comma 3 2 10" xfId="3122"/>
    <cellStyle name="Comma 3 2 11" xfId="3123"/>
    <cellStyle name="Comma 3 2 12" xfId="3124"/>
    <cellStyle name="Comma 3 2 13" xfId="3125"/>
    <cellStyle name="Comma 3 2 14" xfId="3126"/>
    <cellStyle name="Comma 3 2 15" xfId="3127"/>
    <cellStyle name="Comma 3 2 2" xfId="3128"/>
    <cellStyle name="Comma 3 2 2 2" xfId="3129"/>
    <cellStyle name="Comma 3 2 2 3" xfId="3130"/>
    <cellStyle name="Comma 3 2 3" xfId="3131"/>
    <cellStyle name="Comma 3 2 3 2" xfId="3132"/>
    <cellStyle name="Comma 3 2 3 3" xfId="3133"/>
    <cellStyle name="Comma 3 2 4" xfId="3134"/>
    <cellStyle name="Comma 3 2 5" xfId="3135"/>
    <cellStyle name="Comma 3 2 6" xfId="3136"/>
    <cellStyle name="Comma 3 2 7" xfId="3137"/>
    <cellStyle name="Comma 3 2 8" xfId="3138"/>
    <cellStyle name="Comma 3 2 9" xfId="3139"/>
    <cellStyle name="Comma 3 3" xfId="3140"/>
    <cellStyle name="Comma 3 3 2" xfId="3141"/>
    <cellStyle name="Comma 3 3 3" xfId="3142"/>
    <cellStyle name="Comma 3 4" xfId="3143"/>
    <cellStyle name="Comma 3 4 2" xfId="3144"/>
    <cellStyle name="Comma 3 4 3" xfId="3145"/>
    <cellStyle name="Comma 3 5" xfId="3146"/>
    <cellStyle name="Comma 3 5 2" xfId="3147"/>
    <cellStyle name="Comma 3 6" xfId="3148"/>
    <cellStyle name="Comma 3 6 2" xfId="3149"/>
    <cellStyle name="Comma 3 7" xfId="3150"/>
    <cellStyle name="Comma 3_Biểu 14 - KH2015 dự án ODA" xfId="3151"/>
    <cellStyle name="Comma 30" xfId="3152"/>
    <cellStyle name="Comma 30 2" xfId="3153"/>
    <cellStyle name="Comma 31" xfId="3154"/>
    <cellStyle name="Comma 31 2" xfId="3155"/>
    <cellStyle name="Comma 31 3" xfId="3156"/>
    <cellStyle name="Comma 31 3 2" xfId="3157"/>
    <cellStyle name="Comma 32" xfId="3158"/>
    <cellStyle name="Comma 32 2" xfId="3159"/>
    <cellStyle name="Comma 32 2 2" xfId="3160"/>
    <cellStyle name="Comma 32 3" xfId="3161"/>
    <cellStyle name="Comma 32 3 2" xfId="3162"/>
    <cellStyle name="Comma 33" xfId="3163"/>
    <cellStyle name="Comma 33 2" xfId="3164"/>
    <cellStyle name="Comma 34" xfId="3165"/>
    <cellStyle name="Comma 34 2" xfId="3166"/>
    <cellStyle name="Comma 35" xfId="3167"/>
    <cellStyle name="Comma 35 2" xfId="3168"/>
    <cellStyle name="Comma 35 3" xfId="3169"/>
    <cellStyle name="Comma 35 3 2" xfId="3170"/>
    <cellStyle name="Comma 35 4" xfId="3171"/>
    <cellStyle name="Comma 35 4 2" xfId="3172"/>
    <cellStyle name="Comma 36" xfId="3173"/>
    <cellStyle name="Comma 36 2" xfId="3174"/>
    <cellStyle name="Comma 37" xfId="3175"/>
    <cellStyle name="Comma 37 2" xfId="3176"/>
    <cellStyle name="Comma 38" xfId="3177"/>
    <cellStyle name="Comma 39" xfId="3178"/>
    <cellStyle name="Comma 39 2" xfId="3179"/>
    <cellStyle name="Comma 4" xfId="3180"/>
    <cellStyle name="Comma 4 10" xfId="3181"/>
    <cellStyle name="Comma 4 11" xfId="3182"/>
    <cellStyle name="Comma 4 12" xfId="3183"/>
    <cellStyle name="Comma 4 13" xfId="3184"/>
    <cellStyle name="Comma 4 14" xfId="3185"/>
    <cellStyle name="Comma 4 15" xfId="3186"/>
    <cellStyle name="Comma 4 16" xfId="3187"/>
    <cellStyle name="Comma 4 17" xfId="3188"/>
    <cellStyle name="Comma 4 18" xfId="3189"/>
    <cellStyle name="Comma 4 19" xfId="3190"/>
    <cellStyle name="Comma 4 2" xfId="3191"/>
    <cellStyle name="Comma 4 2 2" xfId="3192"/>
    <cellStyle name="Comma 4 2 3" xfId="3193"/>
    <cellStyle name="Comma 4 20" xfId="3194"/>
    <cellStyle name="Comma 4 3" xfId="3195"/>
    <cellStyle name="Comma 4 3 2" xfId="3196"/>
    <cellStyle name="Comma 4 3 2 2" xfId="3197"/>
    <cellStyle name="Comma 4 3 3" xfId="3198"/>
    <cellStyle name="Comma 4 4" xfId="3199"/>
    <cellStyle name="Comma 4 4 2" xfId="3200"/>
    <cellStyle name="Comma 4 4 3" xfId="3201"/>
    <cellStyle name="Comma 4 4 4" xfId="3202"/>
    <cellStyle name="Comma 4 5" xfId="3203"/>
    <cellStyle name="Comma 4 6" xfId="3204"/>
    <cellStyle name="Comma 4 7" xfId="3205"/>
    <cellStyle name="Comma 4 8" xfId="3206"/>
    <cellStyle name="Comma 4 9" xfId="3207"/>
    <cellStyle name="Comma 4_THEO DOI THUC HIEN (GỐC 1)" xfId="3208"/>
    <cellStyle name="Comma 40" xfId="3209"/>
    <cellStyle name="Comma 40 2" xfId="3210"/>
    <cellStyle name="Comma 41" xfId="3211"/>
    <cellStyle name="Comma 42" xfId="3212"/>
    <cellStyle name="Comma 43" xfId="3213"/>
    <cellStyle name="Comma 44" xfId="3214"/>
    <cellStyle name="Comma 45" xfId="3215"/>
    <cellStyle name="Comma 46" xfId="3216"/>
    <cellStyle name="Comma 47" xfId="3217"/>
    <cellStyle name="Comma 48" xfId="3218"/>
    <cellStyle name="Comma 49" xfId="3219"/>
    <cellStyle name="Comma 5" xfId="3220"/>
    <cellStyle name="Comma 5 10" xfId="3221"/>
    <cellStyle name="Comma 5 11" xfId="3222"/>
    <cellStyle name="Comma 5 12" xfId="3223"/>
    <cellStyle name="Comma 5 13" xfId="3224"/>
    <cellStyle name="Comma 5 14" xfId="3225"/>
    <cellStyle name="Comma 5 15" xfId="3226"/>
    <cellStyle name="Comma 5 16" xfId="3227"/>
    <cellStyle name="Comma 5 17" xfId="3228"/>
    <cellStyle name="Comma 5 17 2" xfId="3229"/>
    <cellStyle name="Comma 5 18" xfId="3230"/>
    <cellStyle name="Comma 5 19" xfId="3231"/>
    <cellStyle name="Comma 5 2" xfId="3232"/>
    <cellStyle name="Comma 5 2 2" xfId="3233"/>
    <cellStyle name="Comma 5 20" xfId="3234"/>
    <cellStyle name="Comma 5 3" xfId="3235"/>
    <cellStyle name="Comma 5 3 2" xfId="3236"/>
    <cellStyle name="Comma 5 4" xfId="3237"/>
    <cellStyle name="Comma 5 4 2" xfId="3238"/>
    <cellStyle name="Comma 5 5" xfId="3239"/>
    <cellStyle name="Comma 5 5 2" xfId="3240"/>
    <cellStyle name="Comma 5 6" xfId="3241"/>
    <cellStyle name="Comma 5 7" xfId="3242"/>
    <cellStyle name="Comma 5 8" xfId="3243"/>
    <cellStyle name="Comma 5 9" xfId="3244"/>
    <cellStyle name="Comma 5_05-12  KH trung han 2016-2020 - Liem Thinh edited" xfId="3245"/>
    <cellStyle name="Comma 50" xfId="3246"/>
    <cellStyle name="Comma 50 2" xfId="3247"/>
    <cellStyle name="Comma 51" xfId="3248"/>
    <cellStyle name="Comma 51 2" xfId="3249"/>
    <cellStyle name="Comma 52" xfId="3250"/>
    <cellStyle name="Comma 53" xfId="3251"/>
    <cellStyle name="Comma 55" xfId="3252"/>
    <cellStyle name="Comma 55 2" xfId="3253"/>
    <cellStyle name="Comma 55 3" xfId="3254"/>
    <cellStyle name="Comma 55 3 2" xfId="3255"/>
    <cellStyle name="Comma 56" xfId="3256"/>
    <cellStyle name="Comma 56 2" xfId="3257"/>
    <cellStyle name="Comma 56 3" xfId="3258"/>
    <cellStyle name="Comma 56 3 2" xfId="3259"/>
    <cellStyle name="Comma 59" xfId="3260"/>
    <cellStyle name="Comma 59 2" xfId="3261"/>
    <cellStyle name="Comma 59 3" xfId="3262"/>
    <cellStyle name="Comma 59 3 2" xfId="3263"/>
    <cellStyle name="Comma 6" xfId="3264"/>
    <cellStyle name="Comma 6 2" xfId="3265"/>
    <cellStyle name="Comma 6 2 2" xfId="3266"/>
    <cellStyle name="Comma 6 3" xfId="3267"/>
    <cellStyle name="Comma 6 4" xfId="3268"/>
    <cellStyle name="Comma 6 5" xfId="3269"/>
    <cellStyle name="Comma 60" xfId="3270"/>
    <cellStyle name="Comma 60 2" xfId="3271"/>
    <cellStyle name="Comma 60 3" xfId="3272"/>
    <cellStyle name="Comma 60 3 2" xfId="3273"/>
    <cellStyle name="Comma 7" xfId="3274"/>
    <cellStyle name="Comma 7 2" xfId="3275"/>
    <cellStyle name="Comma 7 2 2" xfId="3276"/>
    <cellStyle name="Comma 7 3" xfId="3277"/>
    <cellStyle name="Comma 7 3 2" xfId="3278"/>
    <cellStyle name="Comma 7_20131129 Nhu cau 2014_TPCP ODA (co hoan ung)" xfId="3279"/>
    <cellStyle name="Comma 8" xfId="3280"/>
    <cellStyle name="Comma 8 2" xfId="3281"/>
    <cellStyle name="Comma 8 2 2" xfId="3282"/>
    <cellStyle name="Comma 8 2 3" xfId="3283"/>
    <cellStyle name="Comma 8 3" xfId="3284"/>
    <cellStyle name="Comma 8 3 2" xfId="3285"/>
    <cellStyle name="Comma 8 4" xfId="3286"/>
    <cellStyle name="Comma 9" xfId="24"/>
    <cellStyle name="Comma 9 2" xfId="3287"/>
    <cellStyle name="Comma 9 2 2" xfId="3288"/>
    <cellStyle name="Comma 9 2 3" xfId="3289"/>
    <cellStyle name="Comma 9 3" xfId="3290"/>
    <cellStyle name="Comma 9 3 2" xfId="3291"/>
    <cellStyle name="Comma 9 4" xfId="3292"/>
    <cellStyle name="Comma 9 5" xfId="3293"/>
    <cellStyle name="Comma 9 6" xfId="33"/>
    <cellStyle name="comma zerodec" xfId="3294"/>
    <cellStyle name="comma zerodec 2" xfId="3295"/>
    <cellStyle name="Comma0" xfId="3296"/>
    <cellStyle name="Comma0 - Modelo1" xfId="3297"/>
    <cellStyle name="Comma0 - Style1" xfId="3298"/>
    <cellStyle name="Comma0 10" xfId="3299"/>
    <cellStyle name="Comma0 11" xfId="3300"/>
    <cellStyle name="Comma0 12" xfId="3301"/>
    <cellStyle name="Comma0 13" xfId="3302"/>
    <cellStyle name="Comma0 14" xfId="3303"/>
    <cellStyle name="Comma0 15" xfId="3304"/>
    <cellStyle name="Comma0 16" xfId="3305"/>
    <cellStyle name="Comma0 2" xfId="3306"/>
    <cellStyle name="Comma0 2 2" xfId="3307"/>
    <cellStyle name="Comma0 3" xfId="3308"/>
    <cellStyle name="Comma0 4" xfId="3309"/>
    <cellStyle name="Comma0 5" xfId="3310"/>
    <cellStyle name="Comma0 6" xfId="3311"/>
    <cellStyle name="Comma0 7" xfId="3312"/>
    <cellStyle name="Comma0 8" xfId="3313"/>
    <cellStyle name="Comma0 9" xfId="3314"/>
    <cellStyle name="Comma0_4 XA DE BAO NGOAI" xfId="3315"/>
    <cellStyle name="Comma1 - Modelo2" xfId="3316"/>
    <cellStyle name="Comma1 - Style2" xfId="3317"/>
    <cellStyle name="Commaɟpldt_6" xfId="3318"/>
    <cellStyle name="Company Name" xfId="3319"/>
    <cellStyle name="cong" xfId="3320"/>
    <cellStyle name="Copied" xfId="3321"/>
    <cellStyle name="Copied 2" xfId="3322"/>
    <cellStyle name="Co聭ma_Sheet1" xfId="3323"/>
    <cellStyle name="CR Comma" xfId="3324"/>
    <cellStyle name="CR Currency" xfId="3325"/>
    <cellStyle name="Credit" xfId="3326"/>
    <cellStyle name="Credit subtotal" xfId="3327"/>
    <cellStyle name="Credit Total" xfId="3328"/>
    <cellStyle name="Cࡵrrency_Sheet1_PRODUCTĠ" xfId="3329"/>
    <cellStyle name="Curråncy [0]_FCST_RESULTS" xfId="3330"/>
    <cellStyle name="Currency %" xfId="3331"/>
    <cellStyle name="Currency % 10" xfId="3332"/>
    <cellStyle name="Currency % 11" xfId="3333"/>
    <cellStyle name="Currency % 12" xfId="3334"/>
    <cellStyle name="Currency % 13" xfId="3335"/>
    <cellStyle name="Currency % 14" xfId="3336"/>
    <cellStyle name="Currency % 15" xfId="3337"/>
    <cellStyle name="Currency % 2" xfId="3338"/>
    <cellStyle name="Currency % 3" xfId="3339"/>
    <cellStyle name="Currency % 4" xfId="3340"/>
    <cellStyle name="Currency % 5" xfId="3341"/>
    <cellStyle name="Currency % 6" xfId="3342"/>
    <cellStyle name="Currency % 7" xfId="3343"/>
    <cellStyle name="Currency % 8" xfId="3344"/>
    <cellStyle name="Currency % 9" xfId="3345"/>
    <cellStyle name="Currency %_05-12  KH trung han 2016-2020 - Liem Thinh edited" xfId="3346"/>
    <cellStyle name="Currency [0]ßmud plant bolted_RESULTS" xfId="3347"/>
    <cellStyle name="Currency [00]" xfId="3348"/>
    <cellStyle name="Currency [00] 10" xfId="3349"/>
    <cellStyle name="Currency [00] 11" xfId="3350"/>
    <cellStyle name="Currency [00] 12" xfId="3351"/>
    <cellStyle name="Currency [00] 13" xfId="3352"/>
    <cellStyle name="Currency [00] 14" xfId="3353"/>
    <cellStyle name="Currency [00] 15" xfId="3354"/>
    <cellStyle name="Currency [00] 16" xfId="3355"/>
    <cellStyle name="Currency [00] 2" xfId="3356"/>
    <cellStyle name="Currency [00] 3" xfId="3357"/>
    <cellStyle name="Currency [00] 4" xfId="3358"/>
    <cellStyle name="Currency [00] 5" xfId="3359"/>
    <cellStyle name="Currency [00] 6" xfId="3360"/>
    <cellStyle name="Currency [00] 7" xfId="3361"/>
    <cellStyle name="Currency [00] 8" xfId="3362"/>
    <cellStyle name="Currency [00] 9" xfId="3363"/>
    <cellStyle name="Currency 0.0" xfId="3364"/>
    <cellStyle name="Currency 0.0%" xfId="3365"/>
    <cellStyle name="Currency 0.00" xfId="3366"/>
    <cellStyle name="Currency 0.00%" xfId="3367"/>
    <cellStyle name="Currency 0.000" xfId="3368"/>
    <cellStyle name="Currency 0.000%" xfId="3369"/>
    <cellStyle name="Currency 2" xfId="3370"/>
    <cellStyle name="Currency 2 10" xfId="3371"/>
    <cellStyle name="Currency 2 11" xfId="3372"/>
    <cellStyle name="Currency 2 12" xfId="3373"/>
    <cellStyle name="Currency 2 13" xfId="3374"/>
    <cellStyle name="Currency 2 14" xfId="3375"/>
    <cellStyle name="Currency 2 15" xfId="3376"/>
    <cellStyle name="Currency 2 16" xfId="3377"/>
    <cellStyle name="Currency 2 2" xfId="3378"/>
    <cellStyle name="Currency 2 3" xfId="3379"/>
    <cellStyle name="Currency 2 4" xfId="3380"/>
    <cellStyle name="Currency 2 5" xfId="3381"/>
    <cellStyle name="Currency 2 6" xfId="3382"/>
    <cellStyle name="Currency 2 7" xfId="3383"/>
    <cellStyle name="Currency 2 8" xfId="3384"/>
    <cellStyle name="Currency 2 9" xfId="3385"/>
    <cellStyle name="Currency![0]_FCSt (2)" xfId="3386"/>
    <cellStyle name="Currency0" xfId="3387"/>
    <cellStyle name="Currency0 10" xfId="3388"/>
    <cellStyle name="Currency0 11" xfId="3389"/>
    <cellStyle name="Currency0 12" xfId="3390"/>
    <cellStyle name="Currency0 13" xfId="3391"/>
    <cellStyle name="Currency0 14" xfId="3392"/>
    <cellStyle name="Currency0 15" xfId="3393"/>
    <cellStyle name="Currency0 16" xfId="3394"/>
    <cellStyle name="Currency0 2" xfId="3395"/>
    <cellStyle name="Currency0 2 2" xfId="3396"/>
    <cellStyle name="Currency0 3" xfId="3397"/>
    <cellStyle name="Currency0 4" xfId="3398"/>
    <cellStyle name="Currency0 5" xfId="3399"/>
    <cellStyle name="Currency0 6" xfId="3400"/>
    <cellStyle name="Currency0 7" xfId="3401"/>
    <cellStyle name="Currency0 8" xfId="3402"/>
    <cellStyle name="Currency0 9" xfId="3403"/>
    <cellStyle name="Currency1" xfId="3404"/>
    <cellStyle name="Currency1 10" xfId="3405"/>
    <cellStyle name="Currency1 11" xfId="3406"/>
    <cellStyle name="Currency1 12" xfId="3407"/>
    <cellStyle name="Currency1 13" xfId="3408"/>
    <cellStyle name="Currency1 14" xfId="3409"/>
    <cellStyle name="Currency1 15" xfId="3410"/>
    <cellStyle name="Currency1 16" xfId="3411"/>
    <cellStyle name="Currency1 2" xfId="3412"/>
    <cellStyle name="Currency1 2 2" xfId="3413"/>
    <cellStyle name="Currency1 3" xfId="3414"/>
    <cellStyle name="Currency1 4" xfId="3415"/>
    <cellStyle name="Currency1 5" xfId="3416"/>
    <cellStyle name="Currency1 6" xfId="3417"/>
    <cellStyle name="Currency1 7" xfId="3418"/>
    <cellStyle name="Currency1 8" xfId="3419"/>
    <cellStyle name="Currency1 9" xfId="3420"/>
    <cellStyle name="D1" xfId="3429"/>
    <cellStyle name="Date" xfId="3430"/>
    <cellStyle name="Date 10" xfId="3431"/>
    <cellStyle name="Date 11" xfId="3432"/>
    <cellStyle name="Date 12" xfId="3433"/>
    <cellStyle name="Date 13" xfId="3434"/>
    <cellStyle name="Date 14" xfId="3435"/>
    <cellStyle name="Date 15" xfId="3436"/>
    <cellStyle name="Date 16" xfId="3437"/>
    <cellStyle name="Date 2" xfId="3438"/>
    <cellStyle name="Date 2 2" xfId="3439"/>
    <cellStyle name="Date 3" xfId="3440"/>
    <cellStyle name="Date 4" xfId="3441"/>
    <cellStyle name="Date 5" xfId="3442"/>
    <cellStyle name="Date 6" xfId="3443"/>
    <cellStyle name="Date 7" xfId="3444"/>
    <cellStyle name="Date 8" xfId="3445"/>
    <cellStyle name="Date 9" xfId="3446"/>
    <cellStyle name="Date Short" xfId="3447"/>
    <cellStyle name="Date Short 2" xfId="3448"/>
    <cellStyle name="Date_Book1" xfId="3449"/>
    <cellStyle name="Dấu_phảy 2" xfId="3451"/>
    <cellStyle name="DAUDE" xfId="3450"/>
    <cellStyle name="Debit" xfId="3452"/>
    <cellStyle name="Debit subtotal" xfId="3453"/>
    <cellStyle name="Debit Total" xfId="3454"/>
    <cellStyle name="DELTA" xfId="3455"/>
    <cellStyle name="DELTA 10" xfId="3456"/>
    <cellStyle name="DELTA 11" xfId="3457"/>
    <cellStyle name="DELTA 12" xfId="3458"/>
    <cellStyle name="DELTA 13" xfId="3459"/>
    <cellStyle name="DELTA 14" xfId="3460"/>
    <cellStyle name="DELTA 15" xfId="3461"/>
    <cellStyle name="DELTA 2" xfId="3462"/>
    <cellStyle name="DELTA 3" xfId="3463"/>
    <cellStyle name="DELTA 4" xfId="3464"/>
    <cellStyle name="DELTA 5" xfId="3465"/>
    <cellStyle name="DELTA 6" xfId="3466"/>
    <cellStyle name="DELTA 7" xfId="3467"/>
    <cellStyle name="DELTA 8" xfId="3468"/>
    <cellStyle name="DELTA 9" xfId="3469"/>
    <cellStyle name="Dezimal [0]_35ERI8T2gbIEMixb4v26icuOo" xfId="3470"/>
    <cellStyle name="Dezimal_35ERI8T2gbIEMixb4v26icuOo" xfId="3471"/>
    <cellStyle name="Dg" xfId="3472"/>
    <cellStyle name="Dgia" xfId="3473"/>
    <cellStyle name="Dgia 2" xfId="3474"/>
    <cellStyle name="Dollar (zero dec)" xfId="3475"/>
    <cellStyle name="Dollar (zero dec) 10" xfId="3476"/>
    <cellStyle name="Dollar (zero dec) 11" xfId="3477"/>
    <cellStyle name="Dollar (zero dec) 12" xfId="3478"/>
    <cellStyle name="Dollar (zero dec) 13" xfId="3479"/>
    <cellStyle name="Dollar (zero dec) 14" xfId="3480"/>
    <cellStyle name="Dollar (zero dec) 15" xfId="3481"/>
    <cellStyle name="Dollar (zero dec) 16" xfId="3482"/>
    <cellStyle name="Dollar (zero dec) 2" xfId="3483"/>
    <cellStyle name="Dollar (zero dec) 2 2" xfId="3484"/>
    <cellStyle name="Dollar (zero dec) 3" xfId="3485"/>
    <cellStyle name="Dollar (zero dec) 4" xfId="3486"/>
    <cellStyle name="Dollar (zero dec) 5" xfId="3487"/>
    <cellStyle name="Dollar (zero dec) 6" xfId="3488"/>
    <cellStyle name="Dollar (zero dec) 7" xfId="3489"/>
    <cellStyle name="Dollar (zero dec) 8" xfId="3490"/>
    <cellStyle name="Dollar (zero dec) 9" xfId="3491"/>
    <cellStyle name="Don gia" xfId="3492"/>
    <cellStyle name="Dziesi?tny [0]_Invoices2001Slovakia" xfId="3493"/>
    <cellStyle name="Dziesi?tny_Invoices2001Slovakia" xfId="3494"/>
    <cellStyle name="Dziesietny [0]_Invoices2001Slovakia" xfId="3495"/>
    <cellStyle name="Dziesiętny [0]_Invoices2001Slovakia" xfId="3496"/>
    <cellStyle name="Dziesietny [0]_Invoices2001Slovakia 10" xfId="3497"/>
    <cellStyle name="Dziesiętny [0]_Invoices2001Slovakia 10" xfId="3498"/>
    <cellStyle name="Dziesietny [0]_Invoices2001Slovakia 11" xfId="3499"/>
    <cellStyle name="Dziesiętny [0]_Invoices2001Slovakia 11" xfId="3500"/>
    <cellStyle name="Dziesietny [0]_Invoices2001Slovakia 12" xfId="3501"/>
    <cellStyle name="Dziesiętny [0]_Invoices2001Slovakia 12" xfId="3502"/>
    <cellStyle name="Dziesietny [0]_Invoices2001Slovakia 13" xfId="3503"/>
    <cellStyle name="Dziesiętny [0]_Invoices2001Slovakia 13" xfId="3504"/>
    <cellStyle name="Dziesietny [0]_Invoices2001Slovakia 14" xfId="3505"/>
    <cellStyle name="Dziesiętny [0]_Invoices2001Slovakia 14" xfId="3506"/>
    <cellStyle name="Dziesietny [0]_Invoices2001Slovakia 15" xfId="3507"/>
    <cellStyle name="Dziesiętny [0]_Invoices2001Slovakia 15" xfId="3508"/>
    <cellStyle name="Dziesietny [0]_Invoices2001Slovakia 16" xfId="3509"/>
    <cellStyle name="Dziesiętny [0]_Invoices2001Slovakia 16" xfId="3510"/>
    <cellStyle name="Dziesietny [0]_Invoices2001Slovakia 17" xfId="3511"/>
    <cellStyle name="Dziesiętny [0]_Invoices2001Slovakia 17" xfId="3512"/>
    <cellStyle name="Dziesietny [0]_Invoices2001Slovakia 18" xfId="3513"/>
    <cellStyle name="Dziesiętny [0]_Invoices2001Slovakia 18" xfId="3514"/>
    <cellStyle name="Dziesietny [0]_Invoices2001Slovakia 2" xfId="3515"/>
    <cellStyle name="Dziesiętny [0]_Invoices2001Slovakia 2" xfId="3516"/>
    <cellStyle name="Dziesietny [0]_Invoices2001Slovakia 3" xfId="3517"/>
    <cellStyle name="Dziesiętny [0]_Invoices2001Slovakia 3" xfId="3518"/>
    <cellStyle name="Dziesietny [0]_Invoices2001Slovakia 4" xfId="3519"/>
    <cellStyle name="Dziesiętny [0]_Invoices2001Slovakia 4" xfId="3520"/>
    <cellStyle name="Dziesietny [0]_Invoices2001Slovakia 5" xfId="3521"/>
    <cellStyle name="Dziesiętny [0]_Invoices2001Slovakia 5" xfId="3522"/>
    <cellStyle name="Dziesietny [0]_Invoices2001Slovakia 6" xfId="3523"/>
    <cellStyle name="Dziesiętny [0]_Invoices2001Slovakia 6" xfId="3524"/>
    <cellStyle name="Dziesietny [0]_Invoices2001Slovakia 7" xfId="3525"/>
    <cellStyle name="Dziesiętny [0]_Invoices2001Slovakia 7" xfId="3526"/>
    <cellStyle name="Dziesietny [0]_Invoices2001Slovakia 8" xfId="3527"/>
    <cellStyle name="Dziesiętny [0]_Invoices2001Slovakia 8" xfId="3528"/>
    <cellStyle name="Dziesietny [0]_Invoices2001Slovakia 9" xfId="3529"/>
    <cellStyle name="Dziesiętny [0]_Invoices2001Slovakia 9" xfId="3530"/>
    <cellStyle name="Dziesietny [0]_Invoices2001Slovakia_01_Nha so 1_Dien" xfId="3531"/>
    <cellStyle name="Dziesiętny [0]_Invoices2001Slovakia_01_Nha so 1_Dien" xfId="3532"/>
    <cellStyle name="Dziesietny [0]_Invoices2001Slovakia_05-12  KH trung han 2016-2020 - Liem Thinh edited" xfId="3533"/>
    <cellStyle name="Dziesiętny [0]_Invoices2001Slovakia_05-12  KH trung han 2016-2020 - Liem Thinh edited" xfId="3534"/>
    <cellStyle name="Dziesietny [0]_Invoices2001Slovakia_10_Nha so 10_Dien1" xfId="3535"/>
    <cellStyle name="Dziesiętny [0]_Invoices2001Slovakia_10_Nha so 10_Dien1" xfId="3536"/>
    <cellStyle name="Dziesietny [0]_Invoices2001Slovakia_Book1" xfId="3537"/>
    <cellStyle name="Dziesiętny [0]_Invoices2001Slovakia_Book1" xfId="3538"/>
    <cellStyle name="Dziesietny [0]_Invoices2001Slovakia_Book1 10" xfId="3539"/>
    <cellStyle name="Dziesiętny [0]_Invoices2001Slovakia_Book1 10" xfId="3540"/>
    <cellStyle name="Dziesietny [0]_Invoices2001Slovakia_Book1 11" xfId="3541"/>
    <cellStyle name="Dziesiętny [0]_Invoices2001Slovakia_Book1 11" xfId="3542"/>
    <cellStyle name="Dziesietny [0]_Invoices2001Slovakia_Book1 12" xfId="3543"/>
    <cellStyle name="Dziesiętny [0]_Invoices2001Slovakia_Book1 12" xfId="3544"/>
    <cellStyle name="Dziesietny [0]_Invoices2001Slovakia_Book1 13" xfId="3545"/>
    <cellStyle name="Dziesiętny [0]_Invoices2001Slovakia_Book1 13" xfId="3546"/>
    <cellStyle name="Dziesietny [0]_Invoices2001Slovakia_Book1 14" xfId="3547"/>
    <cellStyle name="Dziesiętny [0]_Invoices2001Slovakia_Book1 14" xfId="3548"/>
    <cellStyle name="Dziesietny [0]_Invoices2001Slovakia_Book1 15" xfId="3549"/>
    <cellStyle name="Dziesiętny [0]_Invoices2001Slovakia_Book1 15" xfId="3550"/>
    <cellStyle name="Dziesietny [0]_Invoices2001Slovakia_Book1 16" xfId="3551"/>
    <cellStyle name="Dziesiętny [0]_Invoices2001Slovakia_Book1 16" xfId="3552"/>
    <cellStyle name="Dziesietny [0]_Invoices2001Slovakia_Book1 17" xfId="3553"/>
    <cellStyle name="Dziesiętny [0]_Invoices2001Slovakia_Book1 17" xfId="3554"/>
    <cellStyle name="Dziesietny [0]_Invoices2001Slovakia_Book1 18" xfId="3555"/>
    <cellStyle name="Dziesiętny [0]_Invoices2001Slovakia_Book1 18" xfId="3556"/>
    <cellStyle name="Dziesietny [0]_Invoices2001Slovakia_Book1 2" xfId="3557"/>
    <cellStyle name="Dziesiętny [0]_Invoices2001Slovakia_Book1 2" xfId="3558"/>
    <cellStyle name="Dziesietny [0]_Invoices2001Slovakia_Book1 3" xfId="3559"/>
    <cellStyle name="Dziesiętny [0]_Invoices2001Slovakia_Book1 3" xfId="3560"/>
    <cellStyle name="Dziesietny [0]_Invoices2001Slovakia_Book1 4" xfId="3561"/>
    <cellStyle name="Dziesiętny [0]_Invoices2001Slovakia_Book1 4" xfId="3562"/>
    <cellStyle name="Dziesietny [0]_Invoices2001Slovakia_Book1 5" xfId="3563"/>
    <cellStyle name="Dziesiętny [0]_Invoices2001Slovakia_Book1 5" xfId="3564"/>
    <cellStyle name="Dziesietny [0]_Invoices2001Slovakia_Book1 6" xfId="3565"/>
    <cellStyle name="Dziesiętny [0]_Invoices2001Slovakia_Book1 6" xfId="3566"/>
    <cellStyle name="Dziesietny [0]_Invoices2001Slovakia_Book1 7" xfId="3567"/>
    <cellStyle name="Dziesiętny [0]_Invoices2001Slovakia_Book1 7" xfId="3568"/>
    <cellStyle name="Dziesietny [0]_Invoices2001Slovakia_Book1 8" xfId="3569"/>
    <cellStyle name="Dziesiętny [0]_Invoices2001Slovakia_Book1 8" xfId="3570"/>
    <cellStyle name="Dziesietny [0]_Invoices2001Slovakia_Book1 9" xfId="3571"/>
    <cellStyle name="Dziesiętny [0]_Invoices2001Slovakia_Book1 9" xfId="3572"/>
    <cellStyle name="Dziesietny [0]_Invoices2001Slovakia_Book1_1" xfId="3573"/>
    <cellStyle name="Dziesiętny [0]_Invoices2001Slovakia_Book1_1" xfId="3574"/>
    <cellStyle name="Dziesietny [0]_Invoices2001Slovakia_Book1_1_Book1" xfId="3575"/>
    <cellStyle name="Dziesiętny [0]_Invoices2001Slovakia_Book1_1_Book1" xfId="3576"/>
    <cellStyle name="Dziesietny [0]_Invoices2001Slovakia_Book1_2" xfId="3577"/>
    <cellStyle name="Dziesiętny [0]_Invoices2001Slovakia_Book1_2" xfId="3578"/>
    <cellStyle name="Dziesietny [0]_Invoices2001Slovakia_Book1_Nhu cau von ung truoc 2011 Tha h Hoa + Nge An gui TW" xfId="3579"/>
    <cellStyle name="Dziesiętny [0]_Invoices2001Slovakia_Book1_Nhu cau von ung truoc 2011 Tha h Hoa + Nge An gui TW" xfId="3580"/>
    <cellStyle name="Dziesietny [0]_Invoices2001Slovakia_Book1_Tong hop Cac tuyen(9-1-06)" xfId="3581"/>
    <cellStyle name="Dziesiętny [0]_Invoices2001Slovakia_Book1_Tong hop Cac tuyen(9-1-06)" xfId="3582"/>
    <cellStyle name="Dziesietny [0]_Invoices2001Slovakia_Book1_Tong hop Cac tuyen(9-1-06) 10" xfId="3583"/>
    <cellStyle name="Dziesiętny [0]_Invoices2001Slovakia_Book1_Tong hop Cac tuyen(9-1-06) 10" xfId="3584"/>
    <cellStyle name="Dziesietny [0]_Invoices2001Slovakia_Book1_Tong hop Cac tuyen(9-1-06) 11" xfId="3585"/>
    <cellStyle name="Dziesiętny [0]_Invoices2001Slovakia_Book1_Tong hop Cac tuyen(9-1-06) 11" xfId="3586"/>
    <cellStyle name="Dziesietny [0]_Invoices2001Slovakia_Book1_Tong hop Cac tuyen(9-1-06) 12" xfId="3587"/>
    <cellStyle name="Dziesiętny [0]_Invoices2001Slovakia_Book1_Tong hop Cac tuyen(9-1-06) 12" xfId="3588"/>
    <cellStyle name="Dziesietny [0]_Invoices2001Slovakia_Book1_Tong hop Cac tuyen(9-1-06) 13" xfId="3589"/>
    <cellStyle name="Dziesiętny [0]_Invoices2001Slovakia_Book1_Tong hop Cac tuyen(9-1-06) 13" xfId="3590"/>
    <cellStyle name="Dziesietny [0]_Invoices2001Slovakia_Book1_Tong hop Cac tuyen(9-1-06) 14" xfId="3591"/>
    <cellStyle name="Dziesiętny [0]_Invoices2001Slovakia_Book1_Tong hop Cac tuyen(9-1-06) 14" xfId="3592"/>
    <cellStyle name="Dziesietny [0]_Invoices2001Slovakia_Book1_Tong hop Cac tuyen(9-1-06) 15" xfId="3593"/>
    <cellStyle name="Dziesiętny [0]_Invoices2001Slovakia_Book1_Tong hop Cac tuyen(9-1-06) 15" xfId="3594"/>
    <cellStyle name="Dziesietny [0]_Invoices2001Slovakia_Book1_Tong hop Cac tuyen(9-1-06) 16" xfId="3595"/>
    <cellStyle name="Dziesiętny [0]_Invoices2001Slovakia_Book1_Tong hop Cac tuyen(9-1-06) 16" xfId="3596"/>
    <cellStyle name="Dziesietny [0]_Invoices2001Slovakia_Book1_Tong hop Cac tuyen(9-1-06) 17" xfId="3597"/>
    <cellStyle name="Dziesiętny [0]_Invoices2001Slovakia_Book1_Tong hop Cac tuyen(9-1-06) 17" xfId="3598"/>
    <cellStyle name="Dziesietny [0]_Invoices2001Slovakia_Book1_Tong hop Cac tuyen(9-1-06) 18" xfId="3599"/>
    <cellStyle name="Dziesiętny [0]_Invoices2001Slovakia_Book1_Tong hop Cac tuyen(9-1-06) 18" xfId="3600"/>
    <cellStyle name="Dziesietny [0]_Invoices2001Slovakia_Book1_Tong hop Cac tuyen(9-1-06) 2" xfId="3601"/>
    <cellStyle name="Dziesiętny [0]_Invoices2001Slovakia_Book1_Tong hop Cac tuyen(9-1-06) 2" xfId="3602"/>
    <cellStyle name="Dziesietny [0]_Invoices2001Slovakia_Book1_Tong hop Cac tuyen(9-1-06) 3" xfId="3603"/>
    <cellStyle name="Dziesiętny [0]_Invoices2001Slovakia_Book1_Tong hop Cac tuyen(9-1-06) 3" xfId="3604"/>
    <cellStyle name="Dziesietny [0]_Invoices2001Slovakia_Book1_Tong hop Cac tuyen(9-1-06) 4" xfId="3605"/>
    <cellStyle name="Dziesiętny [0]_Invoices2001Slovakia_Book1_Tong hop Cac tuyen(9-1-06) 4" xfId="3606"/>
    <cellStyle name="Dziesietny [0]_Invoices2001Slovakia_Book1_Tong hop Cac tuyen(9-1-06) 5" xfId="3607"/>
    <cellStyle name="Dziesiętny [0]_Invoices2001Slovakia_Book1_Tong hop Cac tuyen(9-1-06) 5" xfId="3608"/>
    <cellStyle name="Dziesietny [0]_Invoices2001Slovakia_Book1_Tong hop Cac tuyen(9-1-06) 6" xfId="3609"/>
    <cellStyle name="Dziesiętny [0]_Invoices2001Slovakia_Book1_Tong hop Cac tuyen(9-1-06) 6" xfId="3610"/>
    <cellStyle name="Dziesietny [0]_Invoices2001Slovakia_Book1_Tong hop Cac tuyen(9-1-06) 7" xfId="3611"/>
    <cellStyle name="Dziesiętny [0]_Invoices2001Slovakia_Book1_Tong hop Cac tuyen(9-1-06) 7" xfId="3612"/>
    <cellStyle name="Dziesietny [0]_Invoices2001Slovakia_Book1_Tong hop Cac tuyen(9-1-06) 8" xfId="3613"/>
    <cellStyle name="Dziesiętny [0]_Invoices2001Slovakia_Book1_Tong hop Cac tuyen(9-1-06) 8" xfId="3614"/>
    <cellStyle name="Dziesietny [0]_Invoices2001Slovakia_Book1_Tong hop Cac tuyen(9-1-06) 9" xfId="3615"/>
    <cellStyle name="Dziesiętny [0]_Invoices2001Slovakia_Book1_Tong hop Cac tuyen(9-1-06) 9" xfId="3616"/>
    <cellStyle name="Dziesietny [0]_Invoices2001Slovakia_Book1_ung truoc 2011 NSTW Thanh Hoa + Nge An gui Thu 12-5" xfId="3617"/>
    <cellStyle name="Dziesiętny [0]_Invoices2001Slovakia_Book1_ung truoc 2011 NSTW Thanh Hoa + Nge An gui Thu 12-5" xfId="3618"/>
    <cellStyle name="Dziesietny [0]_Invoices2001Slovakia_Copy of 05-12  KH trung han 2016-2020 - Liem Thinh edited (1)" xfId="3619"/>
    <cellStyle name="Dziesiętny [0]_Invoices2001Slovakia_Copy of 05-12  KH trung han 2016-2020 - Liem Thinh edited (1)" xfId="3620"/>
    <cellStyle name="Dziesietny [0]_Invoices2001Slovakia_d-uong+TDT" xfId="3621"/>
    <cellStyle name="Dziesiętny [0]_Invoices2001Slovakia_KH TPCP 2016-2020 (tong hop)" xfId="3622"/>
    <cellStyle name="Dziesietny [0]_Invoices2001Slovakia_NHA de xe nguyen du" xfId="3623"/>
    <cellStyle name="Dziesiętny [0]_Invoices2001Slovakia_NHA de xe nguyen du" xfId="3624"/>
    <cellStyle name="Dziesietny [0]_Invoices2001Slovakia_Nhalamviec VTC(25-1-05)" xfId="3625"/>
    <cellStyle name="Dziesiętny [0]_Invoices2001Slovakia_Nhalamviec VTC(25-1-05)" xfId="3626"/>
    <cellStyle name="Dziesietny [0]_Invoices2001Slovakia_Nhu cau von ung truoc 2011 Tha h Hoa + Nge An gui TW" xfId="3627"/>
    <cellStyle name="Dziesiętny [0]_Invoices2001Slovakia_TDT KHANH HOA" xfId="3628"/>
    <cellStyle name="Dziesietny [0]_Invoices2001Slovakia_TDT KHANH HOA 10" xfId="3629"/>
    <cellStyle name="Dziesiętny [0]_Invoices2001Slovakia_TDT KHANH HOA 10" xfId="3630"/>
    <cellStyle name="Dziesietny [0]_Invoices2001Slovakia_TDT KHANH HOA 11" xfId="3631"/>
    <cellStyle name="Dziesiętny [0]_Invoices2001Slovakia_TDT KHANH HOA 11" xfId="3632"/>
    <cellStyle name="Dziesietny [0]_Invoices2001Slovakia_TDT KHANH HOA 12" xfId="3633"/>
    <cellStyle name="Dziesiętny [0]_Invoices2001Slovakia_TDT KHANH HOA 12" xfId="3634"/>
    <cellStyle name="Dziesietny [0]_Invoices2001Slovakia_TDT KHANH HOA 13" xfId="3635"/>
    <cellStyle name="Dziesiętny [0]_Invoices2001Slovakia_TDT KHANH HOA 13" xfId="3636"/>
    <cellStyle name="Dziesietny [0]_Invoices2001Slovakia_TDT KHANH HOA 14" xfId="3637"/>
    <cellStyle name="Dziesiętny [0]_Invoices2001Slovakia_TDT KHANH HOA 14" xfId="3638"/>
    <cellStyle name="Dziesietny [0]_Invoices2001Slovakia_TDT KHANH HOA 15" xfId="3639"/>
    <cellStyle name="Dziesiętny [0]_Invoices2001Slovakia_TDT KHANH HOA 15" xfId="3640"/>
    <cellStyle name="Dziesietny [0]_Invoices2001Slovakia_TDT KHANH HOA 16" xfId="3641"/>
    <cellStyle name="Dziesiętny [0]_Invoices2001Slovakia_TDT KHANH HOA 16" xfId="3642"/>
    <cellStyle name="Dziesietny [0]_Invoices2001Slovakia_TDT KHANH HOA 17" xfId="3643"/>
    <cellStyle name="Dziesiętny [0]_Invoices2001Slovakia_TDT KHANH HOA 17" xfId="3644"/>
    <cellStyle name="Dziesietny [0]_Invoices2001Slovakia_TDT KHANH HOA 18" xfId="3645"/>
    <cellStyle name="Dziesiętny [0]_Invoices2001Slovakia_TDT KHANH HOA 18" xfId="3646"/>
    <cellStyle name="Dziesietny [0]_Invoices2001Slovakia_TDT KHANH HOA 2" xfId="3647"/>
    <cellStyle name="Dziesiętny [0]_Invoices2001Slovakia_TDT KHANH HOA 2" xfId="3648"/>
    <cellStyle name="Dziesietny [0]_Invoices2001Slovakia_TDT KHANH HOA 3" xfId="3649"/>
    <cellStyle name="Dziesiętny [0]_Invoices2001Slovakia_TDT KHANH HOA 3" xfId="3650"/>
    <cellStyle name="Dziesietny [0]_Invoices2001Slovakia_TDT KHANH HOA 4" xfId="3651"/>
    <cellStyle name="Dziesiętny [0]_Invoices2001Slovakia_TDT KHANH HOA 4" xfId="3652"/>
    <cellStyle name="Dziesietny [0]_Invoices2001Slovakia_TDT KHANH HOA 5" xfId="3653"/>
    <cellStyle name="Dziesiętny [0]_Invoices2001Slovakia_TDT KHANH HOA 5" xfId="3654"/>
    <cellStyle name="Dziesietny [0]_Invoices2001Slovakia_TDT KHANH HOA 6" xfId="3655"/>
    <cellStyle name="Dziesiętny [0]_Invoices2001Slovakia_TDT KHANH HOA 6" xfId="3656"/>
    <cellStyle name="Dziesietny [0]_Invoices2001Slovakia_TDT KHANH HOA 7" xfId="3657"/>
    <cellStyle name="Dziesiętny [0]_Invoices2001Slovakia_TDT KHANH HOA 7" xfId="3658"/>
    <cellStyle name="Dziesietny [0]_Invoices2001Slovakia_TDT KHANH HOA 8" xfId="3659"/>
    <cellStyle name="Dziesiętny [0]_Invoices2001Slovakia_TDT KHANH HOA 8" xfId="3660"/>
    <cellStyle name="Dziesietny [0]_Invoices2001Slovakia_TDT KHANH HOA 9" xfId="3661"/>
    <cellStyle name="Dziesiętny [0]_Invoices2001Slovakia_TDT KHANH HOA 9" xfId="3662"/>
    <cellStyle name="Dziesietny [0]_Invoices2001Slovakia_TDT KHANH HOA_Tong hop Cac tuyen(9-1-06)" xfId="3663"/>
    <cellStyle name="Dziesiętny [0]_Invoices2001Slovakia_TDT KHANH HOA_Tong hop Cac tuyen(9-1-06)" xfId="3664"/>
    <cellStyle name="Dziesietny [0]_Invoices2001Slovakia_TDT KHANH HOA_Tong hop Cac tuyen(9-1-06) 10" xfId="3665"/>
    <cellStyle name="Dziesiętny [0]_Invoices2001Slovakia_TDT KHANH HOA_Tong hop Cac tuyen(9-1-06) 10" xfId="3666"/>
    <cellStyle name="Dziesietny [0]_Invoices2001Slovakia_TDT KHANH HOA_Tong hop Cac tuyen(9-1-06) 11" xfId="3667"/>
    <cellStyle name="Dziesiętny [0]_Invoices2001Slovakia_TDT KHANH HOA_Tong hop Cac tuyen(9-1-06) 11" xfId="3668"/>
    <cellStyle name="Dziesietny [0]_Invoices2001Slovakia_TDT KHANH HOA_Tong hop Cac tuyen(9-1-06) 12" xfId="3669"/>
    <cellStyle name="Dziesiętny [0]_Invoices2001Slovakia_TDT KHANH HOA_Tong hop Cac tuyen(9-1-06) 12" xfId="3670"/>
    <cellStyle name="Dziesietny [0]_Invoices2001Slovakia_TDT KHANH HOA_Tong hop Cac tuyen(9-1-06) 13" xfId="3671"/>
    <cellStyle name="Dziesiętny [0]_Invoices2001Slovakia_TDT KHANH HOA_Tong hop Cac tuyen(9-1-06) 13" xfId="3672"/>
    <cellStyle name="Dziesietny [0]_Invoices2001Slovakia_TDT KHANH HOA_Tong hop Cac tuyen(9-1-06) 14" xfId="3673"/>
    <cellStyle name="Dziesiętny [0]_Invoices2001Slovakia_TDT KHANH HOA_Tong hop Cac tuyen(9-1-06) 14" xfId="3674"/>
    <cellStyle name="Dziesietny [0]_Invoices2001Slovakia_TDT KHANH HOA_Tong hop Cac tuyen(9-1-06) 15" xfId="3675"/>
    <cellStyle name="Dziesiętny [0]_Invoices2001Slovakia_TDT KHANH HOA_Tong hop Cac tuyen(9-1-06) 15" xfId="3676"/>
    <cellStyle name="Dziesietny [0]_Invoices2001Slovakia_TDT KHANH HOA_Tong hop Cac tuyen(9-1-06) 16" xfId="3677"/>
    <cellStyle name="Dziesiętny [0]_Invoices2001Slovakia_TDT KHANH HOA_Tong hop Cac tuyen(9-1-06) 16" xfId="3678"/>
    <cellStyle name="Dziesietny [0]_Invoices2001Slovakia_TDT KHANH HOA_Tong hop Cac tuyen(9-1-06) 17" xfId="3679"/>
    <cellStyle name="Dziesiętny [0]_Invoices2001Slovakia_TDT KHANH HOA_Tong hop Cac tuyen(9-1-06) 17" xfId="3680"/>
    <cellStyle name="Dziesietny [0]_Invoices2001Slovakia_TDT KHANH HOA_Tong hop Cac tuyen(9-1-06) 18" xfId="3681"/>
    <cellStyle name="Dziesiętny [0]_Invoices2001Slovakia_TDT KHANH HOA_Tong hop Cac tuyen(9-1-06) 18" xfId="3682"/>
    <cellStyle name="Dziesietny [0]_Invoices2001Slovakia_TDT KHANH HOA_Tong hop Cac tuyen(9-1-06) 2" xfId="3683"/>
    <cellStyle name="Dziesiętny [0]_Invoices2001Slovakia_TDT KHANH HOA_Tong hop Cac tuyen(9-1-06) 2" xfId="3684"/>
    <cellStyle name="Dziesietny [0]_Invoices2001Slovakia_TDT KHANH HOA_Tong hop Cac tuyen(9-1-06) 3" xfId="3685"/>
    <cellStyle name="Dziesiętny [0]_Invoices2001Slovakia_TDT KHANH HOA_Tong hop Cac tuyen(9-1-06) 3" xfId="3686"/>
    <cellStyle name="Dziesietny [0]_Invoices2001Slovakia_TDT KHANH HOA_Tong hop Cac tuyen(9-1-06) 4" xfId="3687"/>
    <cellStyle name="Dziesiętny [0]_Invoices2001Slovakia_TDT KHANH HOA_Tong hop Cac tuyen(9-1-06) 4" xfId="3688"/>
    <cellStyle name="Dziesietny [0]_Invoices2001Slovakia_TDT KHANH HOA_Tong hop Cac tuyen(9-1-06) 5" xfId="3689"/>
    <cellStyle name="Dziesiętny [0]_Invoices2001Slovakia_TDT KHANH HOA_Tong hop Cac tuyen(9-1-06) 5" xfId="3690"/>
    <cellStyle name="Dziesietny [0]_Invoices2001Slovakia_TDT KHANH HOA_Tong hop Cac tuyen(9-1-06) 6" xfId="3691"/>
    <cellStyle name="Dziesiętny [0]_Invoices2001Slovakia_TDT KHANH HOA_Tong hop Cac tuyen(9-1-06) 6" xfId="3692"/>
    <cellStyle name="Dziesietny [0]_Invoices2001Slovakia_TDT KHANH HOA_Tong hop Cac tuyen(9-1-06) 7" xfId="3693"/>
    <cellStyle name="Dziesiętny [0]_Invoices2001Slovakia_TDT KHANH HOA_Tong hop Cac tuyen(9-1-06) 7" xfId="3694"/>
    <cellStyle name="Dziesietny [0]_Invoices2001Slovakia_TDT KHANH HOA_Tong hop Cac tuyen(9-1-06) 8" xfId="3695"/>
    <cellStyle name="Dziesiętny [0]_Invoices2001Slovakia_TDT KHANH HOA_Tong hop Cac tuyen(9-1-06) 8" xfId="3696"/>
    <cellStyle name="Dziesietny [0]_Invoices2001Slovakia_TDT KHANH HOA_Tong hop Cac tuyen(9-1-06) 9" xfId="3697"/>
    <cellStyle name="Dziesiętny [0]_Invoices2001Slovakia_TDT KHANH HOA_Tong hop Cac tuyen(9-1-06) 9" xfId="3698"/>
    <cellStyle name="Dziesietny [0]_Invoices2001Slovakia_TDT quangngai" xfId="3699"/>
    <cellStyle name="Dziesiętny [0]_Invoices2001Slovakia_TDT quangngai" xfId="3700"/>
    <cellStyle name="Dziesietny [0]_Invoices2001Slovakia_TDT quangngai 10" xfId="3701"/>
    <cellStyle name="Dziesiętny [0]_Invoices2001Slovakia_TDT quangngai 10" xfId="3702"/>
    <cellStyle name="Dziesietny [0]_Invoices2001Slovakia_TDT quangngai 11" xfId="3703"/>
    <cellStyle name="Dziesiętny [0]_Invoices2001Slovakia_TDT quangngai 11" xfId="3704"/>
    <cellStyle name="Dziesietny [0]_Invoices2001Slovakia_TDT quangngai 12" xfId="3705"/>
    <cellStyle name="Dziesiętny [0]_Invoices2001Slovakia_TDT quangngai 12" xfId="3706"/>
    <cellStyle name="Dziesietny [0]_Invoices2001Slovakia_TDT quangngai 13" xfId="3707"/>
    <cellStyle name="Dziesiętny [0]_Invoices2001Slovakia_TDT quangngai 13" xfId="3708"/>
    <cellStyle name="Dziesietny [0]_Invoices2001Slovakia_TDT quangngai 14" xfId="3709"/>
    <cellStyle name="Dziesiętny [0]_Invoices2001Slovakia_TDT quangngai 14" xfId="3710"/>
    <cellStyle name="Dziesietny [0]_Invoices2001Slovakia_TDT quangngai 15" xfId="3711"/>
    <cellStyle name="Dziesiętny [0]_Invoices2001Slovakia_TDT quangngai 15" xfId="3712"/>
    <cellStyle name="Dziesietny [0]_Invoices2001Slovakia_TDT quangngai 16" xfId="3713"/>
    <cellStyle name="Dziesiętny [0]_Invoices2001Slovakia_TDT quangngai 16" xfId="3714"/>
    <cellStyle name="Dziesietny [0]_Invoices2001Slovakia_TDT quangngai 17" xfId="3715"/>
    <cellStyle name="Dziesiętny [0]_Invoices2001Slovakia_TDT quangngai 17" xfId="3716"/>
    <cellStyle name="Dziesietny [0]_Invoices2001Slovakia_TDT quangngai 18" xfId="3717"/>
    <cellStyle name="Dziesiętny [0]_Invoices2001Slovakia_TDT quangngai 18" xfId="3718"/>
    <cellStyle name="Dziesietny [0]_Invoices2001Slovakia_TDT quangngai 2" xfId="3719"/>
    <cellStyle name="Dziesiętny [0]_Invoices2001Slovakia_TDT quangngai 2" xfId="3720"/>
    <cellStyle name="Dziesietny [0]_Invoices2001Slovakia_TDT quangngai 3" xfId="3721"/>
    <cellStyle name="Dziesiętny [0]_Invoices2001Slovakia_TDT quangngai 3" xfId="3722"/>
    <cellStyle name="Dziesietny [0]_Invoices2001Slovakia_TDT quangngai 4" xfId="3723"/>
    <cellStyle name="Dziesiętny [0]_Invoices2001Slovakia_TDT quangngai 4" xfId="3724"/>
    <cellStyle name="Dziesietny [0]_Invoices2001Slovakia_TDT quangngai 5" xfId="3725"/>
    <cellStyle name="Dziesiętny [0]_Invoices2001Slovakia_TDT quangngai 5" xfId="3726"/>
    <cellStyle name="Dziesietny [0]_Invoices2001Slovakia_TDT quangngai 6" xfId="3727"/>
    <cellStyle name="Dziesiętny [0]_Invoices2001Slovakia_TDT quangngai 6" xfId="3728"/>
    <cellStyle name="Dziesietny [0]_Invoices2001Slovakia_TDT quangngai 7" xfId="3729"/>
    <cellStyle name="Dziesiętny [0]_Invoices2001Slovakia_TDT quangngai 7" xfId="3730"/>
    <cellStyle name="Dziesietny [0]_Invoices2001Slovakia_TDT quangngai 8" xfId="3731"/>
    <cellStyle name="Dziesiętny [0]_Invoices2001Slovakia_TDT quangngai 8" xfId="3732"/>
    <cellStyle name="Dziesietny [0]_Invoices2001Slovakia_TDT quangngai 9" xfId="3733"/>
    <cellStyle name="Dziesiętny [0]_Invoices2001Slovakia_TDT quangngai 9" xfId="3734"/>
    <cellStyle name="Dziesietny [0]_Invoices2001Slovakia_TMDT(10-5-06)" xfId="3735"/>
    <cellStyle name="Dziesietny_Invoices2001Slovakia" xfId="3736"/>
    <cellStyle name="Dziesiętny_Invoices2001Slovakia" xfId="3737"/>
    <cellStyle name="Dziesietny_Invoices2001Slovakia 10" xfId="3738"/>
    <cellStyle name="Dziesiętny_Invoices2001Slovakia 10" xfId="3739"/>
    <cellStyle name="Dziesietny_Invoices2001Slovakia 11" xfId="3740"/>
    <cellStyle name="Dziesiętny_Invoices2001Slovakia 11" xfId="3741"/>
    <cellStyle name="Dziesietny_Invoices2001Slovakia 12" xfId="3742"/>
    <cellStyle name="Dziesiętny_Invoices2001Slovakia 12" xfId="3743"/>
    <cellStyle name="Dziesietny_Invoices2001Slovakia 13" xfId="3744"/>
    <cellStyle name="Dziesiętny_Invoices2001Slovakia 13" xfId="3745"/>
    <cellStyle name="Dziesietny_Invoices2001Slovakia 14" xfId="3746"/>
    <cellStyle name="Dziesiętny_Invoices2001Slovakia 14" xfId="3747"/>
    <cellStyle name="Dziesietny_Invoices2001Slovakia 15" xfId="3748"/>
    <cellStyle name="Dziesiętny_Invoices2001Slovakia 15" xfId="3749"/>
    <cellStyle name="Dziesietny_Invoices2001Slovakia 16" xfId="3750"/>
    <cellStyle name="Dziesiętny_Invoices2001Slovakia 16" xfId="3751"/>
    <cellStyle name="Dziesietny_Invoices2001Slovakia 17" xfId="3752"/>
    <cellStyle name="Dziesiętny_Invoices2001Slovakia 17" xfId="3753"/>
    <cellStyle name="Dziesietny_Invoices2001Slovakia 18" xfId="3754"/>
    <cellStyle name="Dziesiętny_Invoices2001Slovakia 18" xfId="3755"/>
    <cellStyle name="Dziesietny_Invoices2001Slovakia 2" xfId="3756"/>
    <cellStyle name="Dziesiętny_Invoices2001Slovakia 2" xfId="3757"/>
    <cellStyle name="Dziesietny_Invoices2001Slovakia 3" xfId="3758"/>
    <cellStyle name="Dziesiętny_Invoices2001Slovakia 3" xfId="3759"/>
    <cellStyle name="Dziesietny_Invoices2001Slovakia 4" xfId="3760"/>
    <cellStyle name="Dziesiętny_Invoices2001Slovakia 4" xfId="3761"/>
    <cellStyle name="Dziesietny_Invoices2001Slovakia 5" xfId="3762"/>
    <cellStyle name="Dziesiętny_Invoices2001Slovakia 5" xfId="3763"/>
    <cellStyle name="Dziesietny_Invoices2001Slovakia 6" xfId="3764"/>
    <cellStyle name="Dziesiętny_Invoices2001Slovakia 6" xfId="3765"/>
    <cellStyle name="Dziesietny_Invoices2001Slovakia 7" xfId="3766"/>
    <cellStyle name="Dziesiętny_Invoices2001Slovakia 7" xfId="3767"/>
    <cellStyle name="Dziesietny_Invoices2001Slovakia 8" xfId="3768"/>
    <cellStyle name="Dziesiętny_Invoices2001Slovakia 8" xfId="3769"/>
    <cellStyle name="Dziesietny_Invoices2001Slovakia 9" xfId="3770"/>
    <cellStyle name="Dziesiętny_Invoices2001Slovakia 9" xfId="3771"/>
    <cellStyle name="Dziesietny_Invoices2001Slovakia_01_Nha so 1_Dien" xfId="3772"/>
    <cellStyle name="Dziesiętny_Invoices2001Slovakia_01_Nha so 1_Dien" xfId="3773"/>
    <cellStyle name="Dziesietny_Invoices2001Slovakia_05-12  KH trung han 2016-2020 - Liem Thinh edited" xfId="3774"/>
    <cellStyle name="Dziesiętny_Invoices2001Slovakia_05-12  KH trung han 2016-2020 - Liem Thinh edited" xfId="3775"/>
    <cellStyle name="Dziesietny_Invoices2001Slovakia_10_Nha so 10_Dien1" xfId="3776"/>
    <cellStyle name="Dziesiętny_Invoices2001Slovakia_10_Nha so 10_Dien1" xfId="3777"/>
    <cellStyle name="Dziesietny_Invoices2001Slovakia_Book1" xfId="3778"/>
    <cellStyle name="Dziesiętny_Invoices2001Slovakia_Book1" xfId="3779"/>
    <cellStyle name="Dziesietny_Invoices2001Slovakia_Book1 10" xfId="3780"/>
    <cellStyle name="Dziesiętny_Invoices2001Slovakia_Book1 10" xfId="3781"/>
    <cellStyle name="Dziesietny_Invoices2001Slovakia_Book1 11" xfId="3782"/>
    <cellStyle name="Dziesiętny_Invoices2001Slovakia_Book1 11" xfId="3783"/>
    <cellStyle name="Dziesietny_Invoices2001Slovakia_Book1 12" xfId="3784"/>
    <cellStyle name="Dziesiętny_Invoices2001Slovakia_Book1 12" xfId="3785"/>
    <cellStyle name="Dziesietny_Invoices2001Slovakia_Book1 13" xfId="3786"/>
    <cellStyle name="Dziesiętny_Invoices2001Slovakia_Book1 13" xfId="3787"/>
    <cellStyle name="Dziesietny_Invoices2001Slovakia_Book1 14" xfId="3788"/>
    <cellStyle name="Dziesiętny_Invoices2001Slovakia_Book1 14" xfId="3789"/>
    <cellStyle name="Dziesietny_Invoices2001Slovakia_Book1 15" xfId="3790"/>
    <cellStyle name="Dziesiętny_Invoices2001Slovakia_Book1 15" xfId="3791"/>
    <cellStyle name="Dziesietny_Invoices2001Slovakia_Book1 16" xfId="3792"/>
    <cellStyle name="Dziesiętny_Invoices2001Slovakia_Book1 16" xfId="3793"/>
    <cellStyle name="Dziesietny_Invoices2001Slovakia_Book1 17" xfId="3794"/>
    <cellStyle name="Dziesiętny_Invoices2001Slovakia_Book1 17" xfId="3795"/>
    <cellStyle name="Dziesietny_Invoices2001Slovakia_Book1 18" xfId="3796"/>
    <cellStyle name="Dziesiętny_Invoices2001Slovakia_Book1 18" xfId="3797"/>
    <cellStyle name="Dziesietny_Invoices2001Slovakia_Book1 2" xfId="3798"/>
    <cellStyle name="Dziesiętny_Invoices2001Slovakia_Book1 2" xfId="3799"/>
    <cellStyle name="Dziesietny_Invoices2001Slovakia_Book1 3" xfId="3800"/>
    <cellStyle name="Dziesiętny_Invoices2001Slovakia_Book1 3" xfId="3801"/>
    <cellStyle name="Dziesietny_Invoices2001Slovakia_Book1 4" xfId="3802"/>
    <cellStyle name="Dziesiętny_Invoices2001Slovakia_Book1 4" xfId="3803"/>
    <cellStyle name="Dziesietny_Invoices2001Slovakia_Book1 5" xfId="3804"/>
    <cellStyle name="Dziesiętny_Invoices2001Slovakia_Book1 5" xfId="3805"/>
    <cellStyle name="Dziesietny_Invoices2001Slovakia_Book1 6" xfId="3806"/>
    <cellStyle name="Dziesiętny_Invoices2001Slovakia_Book1 6" xfId="3807"/>
    <cellStyle name="Dziesietny_Invoices2001Slovakia_Book1 7" xfId="3808"/>
    <cellStyle name="Dziesiętny_Invoices2001Slovakia_Book1 7" xfId="3809"/>
    <cellStyle name="Dziesietny_Invoices2001Slovakia_Book1 8" xfId="3810"/>
    <cellStyle name="Dziesiętny_Invoices2001Slovakia_Book1 8" xfId="3811"/>
    <cellStyle name="Dziesietny_Invoices2001Slovakia_Book1 9" xfId="3812"/>
    <cellStyle name="Dziesiętny_Invoices2001Slovakia_Book1 9" xfId="3813"/>
    <cellStyle name="Dziesietny_Invoices2001Slovakia_Book1_1" xfId="3814"/>
    <cellStyle name="Dziesiętny_Invoices2001Slovakia_Book1_1" xfId="3815"/>
    <cellStyle name="Dziesietny_Invoices2001Slovakia_Book1_1_Book1" xfId="3816"/>
    <cellStyle name="Dziesiętny_Invoices2001Slovakia_Book1_1_Book1" xfId="3817"/>
    <cellStyle name="Dziesietny_Invoices2001Slovakia_Book1_2" xfId="3818"/>
    <cellStyle name="Dziesiętny_Invoices2001Slovakia_Book1_2" xfId="3819"/>
    <cellStyle name="Dziesietny_Invoices2001Slovakia_Book1_Nhu cau von ung truoc 2011 Tha h Hoa + Nge An gui TW" xfId="3820"/>
    <cellStyle name="Dziesiętny_Invoices2001Slovakia_Book1_Nhu cau von ung truoc 2011 Tha h Hoa + Nge An gui TW" xfId="3821"/>
    <cellStyle name="Dziesietny_Invoices2001Slovakia_Book1_Tong hop Cac tuyen(9-1-06)" xfId="3822"/>
    <cellStyle name="Dziesiętny_Invoices2001Slovakia_Book1_Tong hop Cac tuyen(9-1-06)" xfId="3823"/>
    <cellStyle name="Dziesietny_Invoices2001Slovakia_Book1_Tong hop Cac tuyen(9-1-06) 10" xfId="3824"/>
    <cellStyle name="Dziesiętny_Invoices2001Slovakia_Book1_Tong hop Cac tuyen(9-1-06) 10" xfId="3825"/>
    <cellStyle name="Dziesietny_Invoices2001Slovakia_Book1_Tong hop Cac tuyen(9-1-06) 11" xfId="3826"/>
    <cellStyle name="Dziesiętny_Invoices2001Slovakia_Book1_Tong hop Cac tuyen(9-1-06) 11" xfId="3827"/>
    <cellStyle name="Dziesietny_Invoices2001Slovakia_Book1_Tong hop Cac tuyen(9-1-06) 12" xfId="3828"/>
    <cellStyle name="Dziesiętny_Invoices2001Slovakia_Book1_Tong hop Cac tuyen(9-1-06) 12" xfId="3829"/>
    <cellStyle name="Dziesietny_Invoices2001Slovakia_Book1_Tong hop Cac tuyen(9-1-06) 13" xfId="3830"/>
    <cellStyle name="Dziesiętny_Invoices2001Slovakia_Book1_Tong hop Cac tuyen(9-1-06) 13" xfId="3831"/>
    <cellStyle name="Dziesietny_Invoices2001Slovakia_Book1_Tong hop Cac tuyen(9-1-06) 14" xfId="3832"/>
    <cellStyle name="Dziesiętny_Invoices2001Slovakia_Book1_Tong hop Cac tuyen(9-1-06) 14" xfId="3833"/>
    <cellStyle name="Dziesietny_Invoices2001Slovakia_Book1_Tong hop Cac tuyen(9-1-06) 15" xfId="3834"/>
    <cellStyle name="Dziesiętny_Invoices2001Slovakia_Book1_Tong hop Cac tuyen(9-1-06) 15" xfId="3835"/>
    <cellStyle name="Dziesietny_Invoices2001Slovakia_Book1_Tong hop Cac tuyen(9-1-06) 16" xfId="3836"/>
    <cellStyle name="Dziesiętny_Invoices2001Slovakia_Book1_Tong hop Cac tuyen(9-1-06) 16" xfId="3837"/>
    <cellStyle name="Dziesietny_Invoices2001Slovakia_Book1_Tong hop Cac tuyen(9-1-06) 17" xfId="3838"/>
    <cellStyle name="Dziesiętny_Invoices2001Slovakia_Book1_Tong hop Cac tuyen(9-1-06) 17" xfId="3839"/>
    <cellStyle name="Dziesietny_Invoices2001Slovakia_Book1_Tong hop Cac tuyen(9-1-06) 18" xfId="3840"/>
    <cellStyle name="Dziesiętny_Invoices2001Slovakia_Book1_Tong hop Cac tuyen(9-1-06) 18" xfId="3841"/>
    <cellStyle name="Dziesietny_Invoices2001Slovakia_Book1_Tong hop Cac tuyen(9-1-06) 2" xfId="3842"/>
    <cellStyle name="Dziesiętny_Invoices2001Slovakia_Book1_Tong hop Cac tuyen(9-1-06) 2" xfId="3843"/>
    <cellStyle name="Dziesietny_Invoices2001Slovakia_Book1_Tong hop Cac tuyen(9-1-06) 3" xfId="3844"/>
    <cellStyle name="Dziesiętny_Invoices2001Slovakia_Book1_Tong hop Cac tuyen(9-1-06) 3" xfId="3845"/>
    <cellStyle name="Dziesietny_Invoices2001Slovakia_Book1_Tong hop Cac tuyen(9-1-06) 4" xfId="3846"/>
    <cellStyle name="Dziesiętny_Invoices2001Slovakia_Book1_Tong hop Cac tuyen(9-1-06) 4" xfId="3847"/>
    <cellStyle name="Dziesietny_Invoices2001Slovakia_Book1_Tong hop Cac tuyen(9-1-06) 5" xfId="3848"/>
    <cellStyle name="Dziesiętny_Invoices2001Slovakia_Book1_Tong hop Cac tuyen(9-1-06) 5" xfId="3849"/>
    <cellStyle name="Dziesietny_Invoices2001Slovakia_Book1_Tong hop Cac tuyen(9-1-06) 6" xfId="3850"/>
    <cellStyle name="Dziesiętny_Invoices2001Slovakia_Book1_Tong hop Cac tuyen(9-1-06) 6" xfId="3851"/>
    <cellStyle name="Dziesietny_Invoices2001Slovakia_Book1_Tong hop Cac tuyen(9-1-06) 7" xfId="3852"/>
    <cellStyle name="Dziesiętny_Invoices2001Slovakia_Book1_Tong hop Cac tuyen(9-1-06) 7" xfId="3853"/>
    <cellStyle name="Dziesietny_Invoices2001Slovakia_Book1_Tong hop Cac tuyen(9-1-06) 8" xfId="3854"/>
    <cellStyle name="Dziesiętny_Invoices2001Slovakia_Book1_Tong hop Cac tuyen(9-1-06) 8" xfId="3855"/>
    <cellStyle name="Dziesietny_Invoices2001Slovakia_Book1_Tong hop Cac tuyen(9-1-06) 9" xfId="3856"/>
    <cellStyle name="Dziesiętny_Invoices2001Slovakia_Book1_Tong hop Cac tuyen(9-1-06) 9" xfId="3857"/>
    <cellStyle name="Dziesietny_Invoices2001Slovakia_Book1_ung truoc 2011 NSTW Thanh Hoa + Nge An gui Thu 12-5" xfId="3858"/>
    <cellStyle name="Dziesiętny_Invoices2001Slovakia_Book1_ung truoc 2011 NSTW Thanh Hoa + Nge An gui Thu 12-5" xfId="3859"/>
    <cellStyle name="Dziesietny_Invoices2001Slovakia_Copy of 05-12  KH trung han 2016-2020 - Liem Thinh edited (1)" xfId="3860"/>
    <cellStyle name="Dziesiętny_Invoices2001Slovakia_Copy of 05-12  KH trung han 2016-2020 - Liem Thinh edited (1)" xfId="3861"/>
    <cellStyle name="Dziesietny_Invoices2001Slovakia_d-uong+TDT" xfId="3862"/>
    <cellStyle name="Dziesiętny_Invoices2001Slovakia_KH TPCP 2016-2020 (tong hop)" xfId="3863"/>
    <cellStyle name="Dziesietny_Invoices2001Slovakia_NHA de xe nguyen du" xfId="3864"/>
    <cellStyle name="Dziesiętny_Invoices2001Slovakia_NHA de xe nguyen du" xfId="3865"/>
    <cellStyle name="Dziesietny_Invoices2001Slovakia_Nhalamviec VTC(25-1-05)" xfId="3866"/>
    <cellStyle name="Dziesiętny_Invoices2001Slovakia_Nhalamviec VTC(25-1-05)" xfId="3867"/>
    <cellStyle name="Dziesietny_Invoices2001Slovakia_Nhu cau von ung truoc 2011 Tha h Hoa + Nge An gui TW" xfId="3868"/>
    <cellStyle name="Dziesiętny_Invoices2001Slovakia_TDT KHANH HOA" xfId="3869"/>
    <cellStyle name="Dziesietny_Invoices2001Slovakia_TDT KHANH HOA 10" xfId="3870"/>
    <cellStyle name="Dziesiętny_Invoices2001Slovakia_TDT KHANH HOA 10" xfId="3871"/>
    <cellStyle name="Dziesietny_Invoices2001Slovakia_TDT KHANH HOA 11" xfId="3872"/>
    <cellStyle name="Dziesiętny_Invoices2001Slovakia_TDT KHANH HOA 11" xfId="3873"/>
    <cellStyle name="Dziesietny_Invoices2001Slovakia_TDT KHANH HOA 12" xfId="3874"/>
    <cellStyle name="Dziesiętny_Invoices2001Slovakia_TDT KHANH HOA 12" xfId="3875"/>
    <cellStyle name="Dziesietny_Invoices2001Slovakia_TDT KHANH HOA 13" xfId="3876"/>
    <cellStyle name="Dziesiętny_Invoices2001Slovakia_TDT KHANH HOA 13" xfId="3877"/>
    <cellStyle name="Dziesietny_Invoices2001Slovakia_TDT KHANH HOA 14" xfId="3878"/>
    <cellStyle name="Dziesiętny_Invoices2001Slovakia_TDT KHANH HOA 14" xfId="3879"/>
    <cellStyle name="Dziesietny_Invoices2001Slovakia_TDT KHANH HOA 15" xfId="3880"/>
    <cellStyle name="Dziesiętny_Invoices2001Slovakia_TDT KHANH HOA 15" xfId="3881"/>
    <cellStyle name="Dziesietny_Invoices2001Slovakia_TDT KHANH HOA 16" xfId="3882"/>
    <cellStyle name="Dziesiętny_Invoices2001Slovakia_TDT KHANH HOA 16" xfId="3883"/>
    <cellStyle name="Dziesietny_Invoices2001Slovakia_TDT KHANH HOA 17" xfId="3884"/>
    <cellStyle name="Dziesiętny_Invoices2001Slovakia_TDT KHANH HOA 17" xfId="3885"/>
    <cellStyle name="Dziesietny_Invoices2001Slovakia_TDT KHANH HOA 18" xfId="3886"/>
    <cellStyle name="Dziesiętny_Invoices2001Slovakia_TDT KHANH HOA 18" xfId="3887"/>
    <cellStyle name="Dziesietny_Invoices2001Slovakia_TDT KHANH HOA 2" xfId="3888"/>
    <cellStyle name="Dziesiętny_Invoices2001Slovakia_TDT KHANH HOA 2" xfId="3889"/>
    <cellStyle name="Dziesietny_Invoices2001Slovakia_TDT KHANH HOA 3" xfId="3890"/>
    <cellStyle name="Dziesiętny_Invoices2001Slovakia_TDT KHANH HOA 3" xfId="3891"/>
    <cellStyle name="Dziesietny_Invoices2001Slovakia_TDT KHANH HOA 4" xfId="3892"/>
    <cellStyle name="Dziesiętny_Invoices2001Slovakia_TDT KHANH HOA 4" xfId="3893"/>
    <cellStyle name="Dziesietny_Invoices2001Slovakia_TDT KHANH HOA 5" xfId="3894"/>
    <cellStyle name="Dziesiętny_Invoices2001Slovakia_TDT KHANH HOA 5" xfId="3895"/>
    <cellStyle name="Dziesietny_Invoices2001Slovakia_TDT KHANH HOA 6" xfId="3896"/>
    <cellStyle name="Dziesiętny_Invoices2001Slovakia_TDT KHANH HOA 6" xfId="3897"/>
    <cellStyle name="Dziesietny_Invoices2001Slovakia_TDT KHANH HOA 7" xfId="3898"/>
    <cellStyle name="Dziesiętny_Invoices2001Slovakia_TDT KHANH HOA 7" xfId="3899"/>
    <cellStyle name="Dziesietny_Invoices2001Slovakia_TDT KHANH HOA 8" xfId="3900"/>
    <cellStyle name="Dziesiętny_Invoices2001Slovakia_TDT KHANH HOA 8" xfId="3901"/>
    <cellStyle name="Dziesietny_Invoices2001Slovakia_TDT KHANH HOA 9" xfId="3902"/>
    <cellStyle name="Dziesiętny_Invoices2001Slovakia_TDT KHANH HOA 9" xfId="3903"/>
    <cellStyle name="Dziesietny_Invoices2001Slovakia_TDT KHANH HOA_Tong hop Cac tuyen(9-1-06)" xfId="3904"/>
    <cellStyle name="Dziesiętny_Invoices2001Slovakia_TDT KHANH HOA_Tong hop Cac tuyen(9-1-06)" xfId="3905"/>
    <cellStyle name="Dziesietny_Invoices2001Slovakia_TDT KHANH HOA_Tong hop Cac tuyen(9-1-06) 10" xfId="3906"/>
    <cellStyle name="Dziesiętny_Invoices2001Slovakia_TDT KHANH HOA_Tong hop Cac tuyen(9-1-06) 10" xfId="3907"/>
    <cellStyle name="Dziesietny_Invoices2001Slovakia_TDT KHANH HOA_Tong hop Cac tuyen(9-1-06) 11" xfId="3908"/>
    <cellStyle name="Dziesiętny_Invoices2001Slovakia_TDT KHANH HOA_Tong hop Cac tuyen(9-1-06) 11" xfId="3909"/>
    <cellStyle name="Dziesietny_Invoices2001Slovakia_TDT KHANH HOA_Tong hop Cac tuyen(9-1-06) 12" xfId="3910"/>
    <cellStyle name="Dziesiętny_Invoices2001Slovakia_TDT KHANH HOA_Tong hop Cac tuyen(9-1-06) 12" xfId="3911"/>
    <cellStyle name="Dziesietny_Invoices2001Slovakia_TDT KHANH HOA_Tong hop Cac tuyen(9-1-06) 13" xfId="3912"/>
    <cellStyle name="Dziesiętny_Invoices2001Slovakia_TDT KHANH HOA_Tong hop Cac tuyen(9-1-06) 13" xfId="3913"/>
    <cellStyle name="Dziesietny_Invoices2001Slovakia_TDT KHANH HOA_Tong hop Cac tuyen(9-1-06) 14" xfId="3914"/>
    <cellStyle name="Dziesiętny_Invoices2001Slovakia_TDT KHANH HOA_Tong hop Cac tuyen(9-1-06) 14" xfId="3915"/>
    <cellStyle name="Dziesietny_Invoices2001Slovakia_TDT KHANH HOA_Tong hop Cac tuyen(9-1-06) 15" xfId="3916"/>
    <cellStyle name="Dziesiętny_Invoices2001Slovakia_TDT KHANH HOA_Tong hop Cac tuyen(9-1-06) 15" xfId="3917"/>
    <cellStyle name="Dziesietny_Invoices2001Slovakia_TDT KHANH HOA_Tong hop Cac tuyen(9-1-06) 16" xfId="3918"/>
    <cellStyle name="Dziesiętny_Invoices2001Slovakia_TDT KHANH HOA_Tong hop Cac tuyen(9-1-06) 16" xfId="3919"/>
    <cellStyle name="Dziesietny_Invoices2001Slovakia_TDT KHANH HOA_Tong hop Cac tuyen(9-1-06) 17" xfId="3920"/>
    <cellStyle name="Dziesiętny_Invoices2001Slovakia_TDT KHANH HOA_Tong hop Cac tuyen(9-1-06) 17" xfId="3921"/>
    <cellStyle name="Dziesietny_Invoices2001Slovakia_TDT KHANH HOA_Tong hop Cac tuyen(9-1-06) 18" xfId="3922"/>
    <cellStyle name="Dziesiętny_Invoices2001Slovakia_TDT KHANH HOA_Tong hop Cac tuyen(9-1-06) 18" xfId="3923"/>
    <cellStyle name="Dziesietny_Invoices2001Slovakia_TDT KHANH HOA_Tong hop Cac tuyen(9-1-06) 2" xfId="3924"/>
    <cellStyle name="Dziesiętny_Invoices2001Slovakia_TDT KHANH HOA_Tong hop Cac tuyen(9-1-06) 2" xfId="3925"/>
    <cellStyle name="Dziesietny_Invoices2001Slovakia_TDT KHANH HOA_Tong hop Cac tuyen(9-1-06) 3" xfId="3926"/>
    <cellStyle name="Dziesiętny_Invoices2001Slovakia_TDT KHANH HOA_Tong hop Cac tuyen(9-1-06) 3" xfId="3927"/>
    <cellStyle name="Dziesietny_Invoices2001Slovakia_TDT KHANH HOA_Tong hop Cac tuyen(9-1-06) 4" xfId="3928"/>
    <cellStyle name="Dziesiętny_Invoices2001Slovakia_TDT KHANH HOA_Tong hop Cac tuyen(9-1-06) 4" xfId="3929"/>
    <cellStyle name="Dziesietny_Invoices2001Slovakia_TDT KHANH HOA_Tong hop Cac tuyen(9-1-06) 5" xfId="3930"/>
    <cellStyle name="Dziesiętny_Invoices2001Slovakia_TDT KHANH HOA_Tong hop Cac tuyen(9-1-06) 5" xfId="3931"/>
    <cellStyle name="Dziesietny_Invoices2001Slovakia_TDT KHANH HOA_Tong hop Cac tuyen(9-1-06) 6" xfId="3932"/>
    <cellStyle name="Dziesiętny_Invoices2001Slovakia_TDT KHANH HOA_Tong hop Cac tuyen(9-1-06) 6" xfId="3933"/>
    <cellStyle name="Dziesietny_Invoices2001Slovakia_TDT KHANH HOA_Tong hop Cac tuyen(9-1-06) 7" xfId="3934"/>
    <cellStyle name="Dziesiętny_Invoices2001Slovakia_TDT KHANH HOA_Tong hop Cac tuyen(9-1-06) 7" xfId="3935"/>
    <cellStyle name="Dziesietny_Invoices2001Slovakia_TDT KHANH HOA_Tong hop Cac tuyen(9-1-06) 8" xfId="3936"/>
    <cellStyle name="Dziesiętny_Invoices2001Slovakia_TDT KHANH HOA_Tong hop Cac tuyen(9-1-06) 8" xfId="3937"/>
    <cellStyle name="Dziesietny_Invoices2001Slovakia_TDT KHANH HOA_Tong hop Cac tuyen(9-1-06) 9" xfId="3938"/>
    <cellStyle name="Dziesiętny_Invoices2001Slovakia_TDT KHANH HOA_Tong hop Cac tuyen(9-1-06) 9" xfId="3939"/>
    <cellStyle name="Dziesietny_Invoices2001Slovakia_TDT quangngai" xfId="3940"/>
    <cellStyle name="Dziesiętny_Invoices2001Slovakia_TDT quangngai" xfId="3941"/>
    <cellStyle name="Dziesietny_Invoices2001Slovakia_TDT quangngai 10" xfId="3942"/>
    <cellStyle name="Dziesiętny_Invoices2001Slovakia_TDT quangngai 10" xfId="3943"/>
    <cellStyle name="Dziesietny_Invoices2001Slovakia_TDT quangngai 11" xfId="3944"/>
    <cellStyle name="Dziesiętny_Invoices2001Slovakia_TDT quangngai 11" xfId="3945"/>
    <cellStyle name="Dziesietny_Invoices2001Slovakia_TDT quangngai 12" xfId="3946"/>
    <cellStyle name="Dziesiętny_Invoices2001Slovakia_TDT quangngai 12" xfId="3947"/>
    <cellStyle name="Dziesietny_Invoices2001Slovakia_TDT quangngai 13" xfId="3948"/>
    <cellStyle name="Dziesiętny_Invoices2001Slovakia_TDT quangngai 13" xfId="3949"/>
    <cellStyle name="Dziesietny_Invoices2001Slovakia_TDT quangngai 14" xfId="3950"/>
    <cellStyle name="Dziesiętny_Invoices2001Slovakia_TDT quangngai 14" xfId="3951"/>
    <cellStyle name="Dziesietny_Invoices2001Slovakia_TDT quangngai 15" xfId="3952"/>
    <cellStyle name="Dziesiętny_Invoices2001Slovakia_TDT quangngai 15" xfId="3953"/>
    <cellStyle name="Dziesietny_Invoices2001Slovakia_TDT quangngai 16" xfId="3954"/>
    <cellStyle name="Dziesiętny_Invoices2001Slovakia_TDT quangngai 16" xfId="3955"/>
    <cellStyle name="Dziesietny_Invoices2001Slovakia_TDT quangngai 17" xfId="3956"/>
    <cellStyle name="Dziesiętny_Invoices2001Slovakia_TDT quangngai 17" xfId="3957"/>
    <cellStyle name="Dziesietny_Invoices2001Slovakia_TDT quangngai 18" xfId="3958"/>
    <cellStyle name="Dziesiętny_Invoices2001Slovakia_TDT quangngai 18" xfId="3959"/>
    <cellStyle name="Dziesietny_Invoices2001Slovakia_TDT quangngai 2" xfId="3960"/>
    <cellStyle name="Dziesiętny_Invoices2001Slovakia_TDT quangngai 2" xfId="3961"/>
    <cellStyle name="Dziesietny_Invoices2001Slovakia_TDT quangngai 3" xfId="3962"/>
    <cellStyle name="Dziesiętny_Invoices2001Slovakia_TDT quangngai 3" xfId="3963"/>
    <cellStyle name="Dziesietny_Invoices2001Slovakia_TDT quangngai 4" xfId="3964"/>
    <cellStyle name="Dziesiętny_Invoices2001Slovakia_TDT quangngai 4" xfId="3965"/>
    <cellStyle name="Dziesietny_Invoices2001Slovakia_TDT quangngai 5" xfId="3966"/>
    <cellStyle name="Dziesiętny_Invoices2001Slovakia_TDT quangngai 5" xfId="3967"/>
    <cellStyle name="Dziesietny_Invoices2001Slovakia_TDT quangngai 6" xfId="3968"/>
    <cellStyle name="Dziesiętny_Invoices2001Slovakia_TDT quangngai 6" xfId="3969"/>
    <cellStyle name="Dziesietny_Invoices2001Slovakia_TDT quangngai 7" xfId="3970"/>
    <cellStyle name="Dziesiętny_Invoices2001Slovakia_TDT quangngai 7" xfId="3971"/>
    <cellStyle name="Dziesietny_Invoices2001Slovakia_TDT quangngai 8" xfId="3972"/>
    <cellStyle name="Dziesiętny_Invoices2001Slovakia_TDT quangngai 8" xfId="3973"/>
    <cellStyle name="Dziesietny_Invoices2001Slovakia_TDT quangngai 9" xfId="3974"/>
    <cellStyle name="Dziesiętny_Invoices2001Slovakia_TDT quangngai 9" xfId="3975"/>
    <cellStyle name="Dziesietny_Invoices2001Slovakia_TMDT(10-5-06)" xfId="3976"/>
    <cellStyle name="e" xfId="3977"/>
    <cellStyle name="Enter Currency (0)" xfId="3978"/>
    <cellStyle name="Enter Currency (0) 10" xfId="3979"/>
    <cellStyle name="Enter Currency (0) 11" xfId="3980"/>
    <cellStyle name="Enter Currency (0) 12" xfId="3981"/>
    <cellStyle name="Enter Currency (0) 13" xfId="3982"/>
    <cellStyle name="Enter Currency (0) 14" xfId="3983"/>
    <cellStyle name="Enter Currency (0) 15" xfId="3984"/>
    <cellStyle name="Enter Currency (0) 16" xfId="3985"/>
    <cellStyle name="Enter Currency (0) 2" xfId="3986"/>
    <cellStyle name="Enter Currency (0) 3" xfId="3987"/>
    <cellStyle name="Enter Currency (0) 4" xfId="3988"/>
    <cellStyle name="Enter Currency (0) 5" xfId="3989"/>
    <cellStyle name="Enter Currency (0) 6" xfId="3990"/>
    <cellStyle name="Enter Currency (0) 7" xfId="3991"/>
    <cellStyle name="Enter Currency (0) 8" xfId="3992"/>
    <cellStyle name="Enter Currency (0) 9" xfId="3993"/>
    <cellStyle name="Enter Currency (2)" xfId="3994"/>
    <cellStyle name="Enter Currency (2) 10" xfId="3995"/>
    <cellStyle name="Enter Currency (2) 11" xfId="3996"/>
    <cellStyle name="Enter Currency (2) 12" xfId="3997"/>
    <cellStyle name="Enter Currency (2) 13" xfId="3998"/>
    <cellStyle name="Enter Currency (2) 14" xfId="3999"/>
    <cellStyle name="Enter Currency (2) 15" xfId="4000"/>
    <cellStyle name="Enter Currency (2) 16" xfId="4001"/>
    <cellStyle name="Enter Currency (2) 2" xfId="4002"/>
    <cellStyle name="Enter Currency (2) 3" xfId="4003"/>
    <cellStyle name="Enter Currency (2) 4" xfId="4004"/>
    <cellStyle name="Enter Currency (2) 5" xfId="4005"/>
    <cellStyle name="Enter Currency (2) 6" xfId="4006"/>
    <cellStyle name="Enter Currency (2) 7" xfId="4007"/>
    <cellStyle name="Enter Currency (2) 8" xfId="4008"/>
    <cellStyle name="Enter Currency (2) 9" xfId="4009"/>
    <cellStyle name="Enter Units (0)" xfId="4010"/>
    <cellStyle name="Enter Units (0) 10" xfId="4011"/>
    <cellStyle name="Enter Units (0) 11" xfId="4012"/>
    <cellStyle name="Enter Units (0) 12" xfId="4013"/>
    <cellStyle name="Enter Units (0) 13" xfId="4014"/>
    <cellStyle name="Enter Units (0) 14" xfId="4015"/>
    <cellStyle name="Enter Units (0) 15" xfId="4016"/>
    <cellStyle name="Enter Units (0) 16" xfId="4017"/>
    <cellStyle name="Enter Units (0) 2" xfId="4018"/>
    <cellStyle name="Enter Units (0) 3" xfId="4019"/>
    <cellStyle name="Enter Units (0) 4" xfId="4020"/>
    <cellStyle name="Enter Units (0) 5" xfId="4021"/>
    <cellStyle name="Enter Units (0) 6" xfId="4022"/>
    <cellStyle name="Enter Units (0) 7" xfId="4023"/>
    <cellStyle name="Enter Units (0) 8" xfId="4024"/>
    <cellStyle name="Enter Units (0) 9" xfId="4025"/>
    <cellStyle name="Enter Units (1)" xfId="4026"/>
    <cellStyle name="Enter Units (1) 10" xfId="4027"/>
    <cellStyle name="Enter Units (1) 11" xfId="4028"/>
    <cellStyle name="Enter Units (1) 12" xfId="4029"/>
    <cellStyle name="Enter Units (1) 13" xfId="4030"/>
    <cellStyle name="Enter Units (1) 14" xfId="4031"/>
    <cellStyle name="Enter Units (1) 15" xfId="4032"/>
    <cellStyle name="Enter Units (1) 16" xfId="4033"/>
    <cellStyle name="Enter Units (1) 2" xfId="4034"/>
    <cellStyle name="Enter Units (1) 3" xfId="4035"/>
    <cellStyle name="Enter Units (1) 4" xfId="4036"/>
    <cellStyle name="Enter Units (1) 5" xfId="4037"/>
    <cellStyle name="Enter Units (1) 6" xfId="4038"/>
    <cellStyle name="Enter Units (1) 7" xfId="4039"/>
    <cellStyle name="Enter Units (1) 8" xfId="4040"/>
    <cellStyle name="Enter Units (1) 9" xfId="4041"/>
    <cellStyle name="Enter Units (2)" xfId="4042"/>
    <cellStyle name="Enter Units (2) 10" xfId="4043"/>
    <cellStyle name="Enter Units (2) 11" xfId="4044"/>
    <cellStyle name="Enter Units (2) 12" xfId="4045"/>
    <cellStyle name="Enter Units (2) 13" xfId="4046"/>
    <cellStyle name="Enter Units (2) 14" xfId="4047"/>
    <cellStyle name="Enter Units (2) 15" xfId="4048"/>
    <cellStyle name="Enter Units (2) 16" xfId="4049"/>
    <cellStyle name="Enter Units (2) 2" xfId="4050"/>
    <cellStyle name="Enter Units (2) 3" xfId="4051"/>
    <cellStyle name="Enter Units (2) 4" xfId="4052"/>
    <cellStyle name="Enter Units (2) 5" xfId="4053"/>
    <cellStyle name="Enter Units (2) 6" xfId="4054"/>
    <cellStyle name="Enter Units (2) 7" xfId="4055"/>
    <cellStyle name="Enter Units (2) 8" xfId="4056"/>
    <cellStyle name="Enter Units (2) 9" xfId="4057"/>
    <cellStyle name="Entered" xfId="4058"/>
    <cellStyle name="Entered 2" xfId="4059"/>
    <cellStyle name="Euro" xfId="4060"/>
    <cellStyle name="Euro 10" xfId="4061"/>
    <cellStyle name="Euro 11" xfId="4062"/>
    <cellStyle name="Euro 12" xfId="4063"/>
    <cellStyle name="Euro 13" xfId="4064"/>
    <cellStyle name="Euro 14" xfId="4065"/>
    <cellStyle name="Euro 15" xfId="4066"/>
    <cellStyle name="Euro 16" xfId="4067"/>
    <cellStyle name="Euro 2" xfId="4068"/>
    <cellStyle name="Euro 3" xfId="4069"/>
    <cellStyle name="Euro 4" xfId="4070"/>
    <cellStyle name="Euro 5" xfId="4071"/>
    <cellStyle name="Euro 6" xfId="4072"/>
    <cellStyle name="Euro 7" xfId="4073"/>
    <cellStyle name="Euro 8" xfId="4074"/>
    <cellStyle name="Euro 9" xfId="4075"/>
    <cellStyle name="Excel Built-in Normal" xfId="4076"/>
    <cellStyle name="Explanatory Text 2" xfId="4077"/>
    <cellStyle name="Explanatory Text 2 2" xfId="4078"/>
    <cellStyle name="Explanatory Text 2 3" xfId="4079"/>
    <cellStyle name="Explanatory Text 3" xfId="4080"/>
    <cellStyle name="Explanatory Text 4" xfId="4081"/>
    <cellStyle name="f" xfId="4082"/>
    <cellStyle name="f_Danhmuc_Quyhoach2009" xfId="4083"/>
    <cellStyle name="f_Danhmuc_Quyhoach2009 2" xfId="4084"/>
    <cellStyle name="f_Danhmuc_Quyhoach2009 2 2" xfId="4085"/>
    <cellStyle name="Fixed" xfId="4086"/>
    <cellStyle name="Fixed 10" xfId="4087"/>
    <cellStyle name="Fixed 11" xfId="4088"/>
    <cellStyle name="Fixed 12" xfId="4089"/>
    <cellStyle name="Fixed 13" xfId="4090"/>
    <cellStyle name="Fixed 14" xfId="4091"/>
    <cellStyle name="Fixed 15" xfId="4092"/>
    <cellStyle name="Fixed 16" xfId="4093"/>
    <cellStyle name="Fixed 2" xfId="4094"/>
    <cellStyle name="Fixed 2 2" xfId="4095"/>
    <cellStyle name="Fixed 3" xfId="4096"/>
    <cellStyle name="Fixed 4" xfId="4097"/>
    <cellStyle name="Fixed 5" xfId="4098"/>
    <cellStyle name="Fixed 6" xfId="4099"/>
    <cellStyle name="Fixed 7" xfId="4100"/>
    <cellStyle name="Fixed 8" xfId="4101"/>
    <cellStyle name="Fixed 9" xfId="4102"/>
    <cellStyle name="Font Britannic16" xfId="4103"/>
    <cellStyle name="Font Britannic18" xfId="4104"/>
    <cellStyle name="Font CenturyCond 18" xfId="4105"/>
    <cellStyle name="Font Cond20" xfId="4106"/>
    <cellStyle name="Font LucidaSans16" xfId="4107"/>
    <cellStyle name="Font NewCenturyCond18" xfId="4108"/>
    <cellStyle name="Font Ottawa14" xfId="4109"/>
    <cellStyle name="Font Ottawa16" xfId="4110"/>
    <cellStyle name="gia" xfId="4135"/>
    <cellStyle name="Good 2" xfId="4111"/>
    <cellStyle name="Good 2 2" xfId="4112"/>
    <cellStyle name="Good 3" xfId="4113"/>
    <cellStyle name="Good 3 2" xfId="4114"/>
    <cellStyle name="Good 3 3" xfId="4115"/>
    <cellStyle name="Good 4" xfId="4116"/>
    <cellStyle name="Grey" xfId="4117"/>
    <cellStyle name="Grey 10" xfId="4118"/>
    <cellStyle name="Grey 11" xfId="4119"/>
    <cellStyle name="Grey 12" xfId="4120"/>
    <cellStyle name="Grey 13" xfId="4121"/>
    <cellStyle name="Grey 14" xfId="4122"/>
    <cellStyle name="Grey 15" xfId="4123"/>
    <cellStyle name="Grey 16" xfId="4124"/>
    <cellStyle name="Grey 2" xfId="4125"/>
    <cellStyle name="Grey 3" xfId="4126"/>
    <cellStyle name="Grey 4" xfId="4127"/>
    <cellStyle name="Grey 5" xfId="4128"/>
    <cellStyle name="Grey 6" xfId="4129"/>
    <cellStyle name="Grey 7" xfId="4130"/>
    <cellStyle name="Grey 8" xfId="4131"/>
    <cellStyle name="Grey 9" xfId="4132"/>
    <cellStyle name="Grey_KH TPCP 2016-2020 (tong hop)" xfId="4133"/>
    <cellStyle name="Group" xfId="4134"/>
    <cellStyle name="H" xfId="4136"/>
    <cellStyle name="H 2" xfId="4137"/>
    <cellStyle name="ha" xfId="4138"/>
    <cellStyle name="ha 2" xfId="4139"/>
    <cellStyle name="HAI" xfId="4140"/>
    <cellStyle name="Head 1" xfId="4141"/>
    <cellStyle name="Head 1 2" xfId="4142"/>
    <cellStyle name="HEADER" xfId="4143"/>
    <cellStyle name="HEADER 2" xfId="4144"/>
    <cellStyle name="HEADER 3" xfId="4145"/>
    <cellStyle name="HEADER 4" xfId="4146"/>
    <cellStyle name="Header1" xfId="4147"/>
    <cellStyle name="Header1 2" xfId="4148"/>
    <cellStyle name="Header2" xfId="4149"/>
    <cellStyle name="Header2 2" xfId="4150"/>
    <cellStyle name="Heading" xfId="4151"/>
    <cellStyle name="Heading 1 2" xfId="4152"/>
    <cellStyle name="Heading 1 2 2" xfId="4153"/>
    <cellStyle name="Heading 1 2 3" xfId="4154"/>
    <cellStyle name="Heading 1 3" xfId="4155"/>
    <cellStyle name="Heading 1 4" xfId="4156"/>
    <cellStyle name="Heading 2 2" xfId="4157"/>
    <cellStyle name="Heading 2 2 2" xfId="4158"/>
    <cellStyle name="Heading 2 2 3" xfId="4159"/>
    <cellStyle name="Heading 2 3" xfId="4160"/>
    <cellStyle name="Heading 2 4" xfId="4161"/>
    <cellStyle name="Heading 3 2" xfId="4162"/>
    <cellStyle name="Heading 3 2 2" xfId="4163"/>
    <cellStyle name="Heading 3 2 3" xfId="4164"/>
    <cellStyle name="Heading 3 3" xfId="4165"/>
    <cellStyle name="Heading 3 4" xfId="4166"/>
    <cellStyle name="Heading 4 2" xfId="4167"/>
    <cellStyle name="Heading 4 2 2" xfId="4168"/>
    <cellStyle name="Heading 4 2 3" xfId="4169"/>
    <cellStyle name="Heading 4 3" xfId="4170"/>
    <cellStyle name="Heading 4 4" xfId="4171"/>
    <cellStyle name="Heading No Underline" xfId="4172"/>
    <cellStyle name="Heading With Underline" xfId="4173"/>
    <cellStyle name="Heading1" xfId="4174"/>
    <cellStyle name="Heading1 2" xfId="4175"/>
    <cellStyle name="Heading1 3" xfId="4176"/>
    <cellStyle name="Heading2" xfId="4177"/>
    <cellStyle name="Heading2 2" xfId="4178"/>
    <cellStyle name="Heading2 3" xfId="4179"/>
    <cellStyle name="HEADINGS" xfId="4180"/>
    <cellStyle name="HEADINGS 2" xfId="4181"/>
    <cellStyle name="HEADINGSTOP" xfId="4182"/>
    <cellStyle name="HEADINGSTOP 2" xfId="4183"/>
    <cellStyle name="headoption" xfId="4184"/>
    <cellStyle name="headoption 2" xfId="4185"/>
    <cellStyle name="headoption 3" xfId="4186"/>
    <cellStyle name="Hoa-Scholl" xfId="4187"/>
    <cellStyle name="Hoa-Scholl 2" xfId="4188"/>
    <cellStyle name="HUY" xfId="4189"/>
    <cellStyle name="i phÝ kh¸c_B¶ng 2" xfId="4190"/>
    <cellStyle name="I.3" xfId="4191"/>
    <cellStyle name="i·0" xfId="4192"/>
    <cellStyle name="i·0 2" xfId="4193"/>
    <cellStyle name="ï-¾È»ê_BiÓu TB" xfId="4194"/>
    <cellStyle name="Input [yellow]" xfId="4195"/>
    <cellStyle name="Input [yellow] 10" xfId="4196"/>
    <cellStyle name="Input [yellow] 11" xfId="4197"/>
    <cellStyle name="Input [yellow] 12" xfId="4198"/>
    <cellStyle name="Input [yellow] 13" xfId="4199"/>
    <cellStyle name="Input [yellow] 14" xfId="4200"/>
    <cellStyle name="Input [yellow] 15" xfId="4201"/>
    <cellStyle name="Input [yellow] 16" xfId="4202"/>
    <cellStyle name="Input [yellow] 2" xfId="4203"/>
    <cellStyle name="Input [yellow] 2 2" xfId="4204"/>
    <cellStyle name="Input [yellow] 3" xfId="4205"/>
    <cellStyle name="Input [yellow] 4" xfId="4206"/>
    <cellStyle name="Input [yellow] 5" xfId="4207"/>
    <cellStyle name="Input [yellow] 6" xfId="4208"/>
    <cellStyle name="Input [yellow] 7" xfId="4209"/>
    <cellStyle name="Input [yellow] 8" xfId="4210"/>
    <cellStyle name="Input [yellow] 9" xfId="4211"/>
    <cellStyle name="Input [yellow]_KH TPCP 2016-2020 (tong hop)" xfId="4212"/>
    <cellStyle name="Input 2" xfId="4213"/>
    <cellStyle name="Input 2 2" xfId="4214"/>
    <cellStyle name="Input 2 3" xfId="4215"/>
    <cellStyle name="Input 3" xfId="4216"/>
    <cellStyle name="Input 4" xfId="4217"/>
    <cellStyle name="Input 5" xfId="4218"/>
    <cellStyle name="Input 6" xfId="4219"/>
    <cellStyle name="Input 7" xfId="4220"/>
    <cellStyle name="k_TONG HOP KINH PHI" xfId="4221"/>
    <cellStyle name="k_TONG HOP KINH PHI 2" xfId="4222"/>
    <cellStyle name="k_TONG HOP KINH PHI_!1 1 bao cao giao KH ve HTCMT vung TNB   12-12-2011" xfId="4223"/>
    <cellStyle name="k_TONG HOP KINH PHI_Bieu4HTMT" xfId="4224"/>
    <cellStyle name="k_TONG HOP KINH PHI_Bieu4HTMT_!1 1 bao cao giao KH ve HTCMT vung TNB   12-12-2011" xfId="4225"/>
    <cellStyle name="k_TONG HOP KINH PHI_Bieu4HTMT_KH TPCP vung TNB (03-1-2012)" xfId="4226"/>
    <cellStyle name="k_TONG HOP KINH PHI_KH TPCP vung TNB (03-1-2012)" xfId="4227"/>
    <cellStyle name="k_ÿÿÿÿÿ" xfId="4228"/>
    <cellStyle name="k_ÿÿÿÿÿ 2" xfId="4229"/>
    <cellStyle name="k_ÿÿÿÿÿ_!1 1 bao cao giao KH ve HTCMT vung TNB   12-12-2011" xfId="4230"/>
    <cellStyle name="k_ÿÿÿÿÿ_1" xfId="4231"/>
    <cellStyle name="k_ÿÿÿÿÿ_2" xfId="4232"/>
    <cellStyle name="k_ÿÿÿÿÿ_2 2" xfId="4233"/>
    <cellStyle name="k_ÿÿÿÿÿ_2_!1 1 bao cao giao KH ve HTCMT vung TNB   12-12-2011" xfId="4234"/>
    <cellStyle name="k_ÿÿÿÿÿ_2_Bieu4HTMT" xfId="4235"/>
    <cellStyle name="k_ÿÿÿÿÿ_2_Bieu4HTMT_!1 1 bao cao giao KH ve HTCMT vung TNB   12-12-2011" xfId="4236"/>
    <cellStyle name="k_ÿÿÿÿÿ_2_Bieu4HTMT_KH TPCP vung TNB (03-1-2012)" xfId="4237"/>
    <cellStyle name="k_ÿÿÿÿÿ_2_KH TPCP vung TNB (03-1-2012)" xfId="4238"/>
    <cellStyle name="k_ÿÿÿÿÿ_Bieu4HTMT" xfId="4239"/>
    <cellStyle name="k_ÿÿÿÿÿ_Bieu4HTMT_!1 1 bao cao giao KH ve HTCMT vung TNB   12-12-2011" xfId="4240"/>
    <cellStyle name="k_ÿÿÿÿÿ_Bieu4HTMT_KH TPCP vung TNB (03-1-2012)" xfId="4241"/>
    <cellStyle name="k_ÿÿÿÿÿ_KH TPCP vung TNB (03-1-2012)" xfId="4242"/>
    <cellStyle name="kh¸c_Bang Chi tieu" xfId="4243"/>
    <cellStyle name="khanh" xfId="4244"/>
    <cellStyle name="khanh 2" xfId="4245"/>
    <cellStyle name="khung" xfId="4246"/>
    <cellStyle name="Ledger 17 x 11 in" xfId="4247"/>
    <cellStyle name="Ledger 17 x 11 in 2" xfId="4248"/>
    <cellStyle name="Ledger 17 x 11 in 3" xfId="4249"/>
    <cellStyle name="Ledger 17 x 11 in 4" xfId="4250"/>
    <cellStyle name="Ledger 17 x 11 in 5" xfId="4251"/>
    <cellStyle name="Ledger 17 x 11 in 6" xfId="4252"/>
    <cellStyle name="left" xfId="4253"/>
    <cellStyle name="Line" xfId="4254"/>
    <cellStyle name="Link Currency (0)" xfId="4255"/>
    <cellStyle name="Link Currency (0) 10" xfId="4256"/>
    <cellStyle name="Link Currency (0) 11" xfId="4257"/>
    <cellStyle name="Link Currency (0) 12" xfId="4258"/>
    <cellStyle name="Link Currency (0) 13" xfId="4259"/>
    <cellStyle name="Link Currency (0) 14" xfId="4260"/>
    <cellStyle name="Link Currency (0) 15" xfId="4261"/>
    <cellStyle name="Link Currency (0) 16" xfId="4262"/>
    <cellStyle name="Link Currency (0) 2" xfId="4263"/>
    <cellStyle name="Link Currency (0) 3" xfId="4264"/>
    <cellStyle name="Link Currency (0) 4" xfId="4265"/>
    <cellStyle name="Link Currency (0) 5" xfId="4266"/>
    <cellStyle name="Link Currency (0) 6" xfId="4267"/>
    <cellStyle name="Link Currency (0) 7" xfId="4268"/>
    <cellStyle name="Link Currency (0) 8" xfId="4269"/>
    <cellStyle name="Link Currency (0) 9" xfId="4270"/>
    <cellStyle name="Link Currency (2)" xfId="4271"/>
    <cellStyle name="Link Currency (2) 10" xfId="4272"/>
    <cellStyle name="Link Currency (2) 11" xfId="4273"/>
    <cellStyle name="Link Currency (2) 12" xfId="4274"/>
    <cellStyle name="Link Currency (2) 13" xfId="4275"/>
    <cellStyle name="Link Currency (2) 14" xfId="4276"/>
    <cellStyle name="Link Currency (2) 15" xfId="4277"/>
    <cellStyle name="Link Currency (2) 16" xfId="4278"/>
    <cellStyle name="Link Currency (2) 2" xfId="4279"/>
    <cellStyle name="Link Currency (2) 3" xfId="4280"/>
    <cellStyle name="Link Currency (2) 4" xfId="4281"/>
    <cellStyle name="Link Currency (2) 5" xfId="4282"/>
    <cellStyle name="Link Currency (2) 6" xfId="4283"/>
    <cellStyle name="Link Currency (2) 7" xfId="4284"/>
    <cellStyle name="Link Currency (2) 8" xfId="4285"/>
    <cellStyle name="Link Currency (2) 9" xfId="4286"/>
    <cellStyle name="Link Units (0)" xfId="4287"/>
    <cellStyle name="Link Units (0) 10" xfId="4288"/>
    <cellStyle name="Link Units (0) 11" xfId="4289"/>
    <cellStyle name="Link Units (0) 12" xfId="4290"/>
    <cellStyle name="Link Units (0) 13" xfId="4291"/>
    <cellStyle name="Link Units (0) 14" xfId="4292"/>
    <cellStyle name="Link Units (0) 15" xfId="4293"/>
    <cellStyle name="Link Units (0) 16" xfId="4294"/>
    <cellStyle name="Link Units (0) 2" xfId="4295"/>
    <cellStyle name="Link Units (0) 3" xfId="4296"/>
    <cellStyle name="Link Units (0) 4" xfId="4297"/>
    <cellStyle name="Link Units (0) 5" xfId="4298"/>
    <cellStyle name="Link Units (0) 6" xfId="4299"/>
    <cellStyle name="Link Units (0) 7" xfId="4300"/>
    <cellStyle name="Link Units (0) 8" xfId="4301"/>
    <cellStyle name="Link Units (0) 9" xfId="4302"/>
    <cellStyle name="Link Units (1)" xfId="4303"/>
    <cellStyle name="Link Units (1) 10" xfId="4304"/>
    <cellStyle name="Link Units (1) 11" xfId="4305"/>
    <cellStyle name="Link Units (1) 12" xfId="4306"/>
    <cellStyle name="Link Units (1) 13" xfId="4307"/>
    <cellStyle name="Link Units (1) 14" xfId="4308"/>
    <cellStyle name="Link Units (1) 15" xfId="4309"/>
    <cellStyle name="Link Units (1) 16" xfId="4310"/>
    <cellStyle name="Link Units (1) 2" xfId="4311"/>
    <cellStyle name="Link Units (1) 3" xfId="4312"/>
    <cellStyle name="Link Units (1) 4" xfId="4313"/>
    <cellStyle name="Link Units (1) 5" xfId="4314"/>
    <cellStyle name="Link Units (1) 6" xfId="4315"/>
    <cellStyle name="Link Units (1) 7" xfId="4316"/>
    <cellStyle name="Link Units (1) 8" xfId="4317"/>
    <cellStyle name="Link Units (1) 9" xfId="4318"/>
    <cellStyle name="Link Units (2)" xfId="4319"/>
    <cellStyle name="Link Units (2) 10" xfId="4320"/>
    <cellStyle name="Link Units (2) 11" xfId="4321"/>
    <cellStyle name="Link Units (2) 12" xfId="4322"/>
    <cellStyle name="Link Units (2) 13" xfId="4323"/>
    <cellStyle name="Link Units (2) 14" xfId="4324"/>
    <cellStyle name="Link Units (2) 15" xfId="4325"/>
    <cellStyle name="Link Units (2) 16" xfId="4326"/>
    <cellStyle name="Link Units (2) 2" xfId="4327"/>
    <cellStyle name="Link Units (2) 3" xfId="4328"/>
    <cellStyle name="Link Units (2) 4" xfId="4329"/>
    <cellStyle name="Link Units (2) 5" xfId="4330"/>
    <cellStyle name="Link Units (2) 6" xfId="4331"/>
    <cellStyle name="Link Units (2) 7" xfId="4332"/>
    <cellStyle name="Link Units (2) 8" xfId="4333"/>
    <cellStyle name="Link Units (2) 9" xfId="4334"/>
    <cellStyle name="Linked Cell 2" xfId="4335"/>
    <cellStyle name="Linked Cell 2 2" xfId="4336"/>
    <cellStyle name="Linked Cell 2 3" xfId="4337"/>
    <cellStyle name="Linked Cell 3" xfId="4338"/>
    <cellStyle name="Linked Cell 4" xfId="4339"/>
    <cellStyle name="Loai CBDT" xfId="4340"/>
    <cellStyle name="Loai CT" xfId="4341"/>
    <cellStyle name="Loai GD" xfId="4342"/>
    <cellStyle name="MAU" xfId="4343"/>
    <cellStyle name="MAU 2" xfId="4344"/>
    <cellStyle name="Migliaia (0)_CALPREZZ" xfId="4345"/>
    <cellStyle name="Migliaia_ PESO ELETTR." xfId="4346"/>
    <cellStyle name="Millares [0]_Well Timing" xfId="4347"/>
    <cellStyle name="Millares_Well Timing" xfId="4348"/>
    <cellStyle name="Milliers [0]_      " xfId="4349"/>
    <cellStyle name="Milliers_      " xfId="4350"/>
    <cellStyle name="Model" xfId="4351"/>
    <cellStyle name="Model 2" xfId="4352"/>
    <cellStyle name="Model 3" xfId="4353"/>
    <cellStyle name="Model 4" xfId="4354"/>
    <cellStyle name="moi" xfId="4355"/>
    <cellStyle name="moi 2" xfId="4356"/>
    <cellStyle name="moi 3" xfId="4357"/>
    <cellStyle name="moi 4" xfId="4358"/>
    <cellStyle name="Moneda [0]_Well Timing" xfId="4359"/>
    <cellStyle name="Moneda_Well Timing" xfId="4360"/>
    <cellStyle name="Monétaire [0]_      " xfId="4361"/>
    <cellStyle name="Monétaire_      " xfId="4362"/>
    <cellStyle name="n" xfId="4363"/>
    <cellStyle name="Neutral 2" xfId="4364"/>
    <cellStyle name="Neutral 2 2" xfId="4365"/>
    <cellStyle name="Neutral 2 3" xfId="4366"/>
    <cellStyle name="Neutral 3" xfId="4367"/>
    <cellStyle name="Neutral 4" xfId="4368"/>
    <cellStyle name="New" xfId="4369"/>
    <cellStyle name="New Times Roman" xfId="4370"/>
    <cellStyle name="New Times Roman 2" xfId="4371"/>
    <cellStyle name="nga" xfId="5441"/>
    <cellStyle name="nga 2" xfId="5442"/>
    <cellStyle name="no dec" xfId="4372"/>
    <cellStyle name="no dec 2" xfId="4373"/>
    <cellStyle name="no dec 2 2" xfId="4374"/>
    <cellStyle name="ÑONVÒ" xfId="4375"/>
    <cellStyle name="ÑONVÒ 2" xfId="4376"/>
    <cellStyle name="Normal" xfId="0" builtinId="0"/>
    <cellStyle name="Normal - Style1" xfId="4377"/>
    <cellStyle name="Normal - Style1 2" xfId="4378"/>
    <cellStyle name="Normal - Style1 2 2" xfId="4379"/>
    <cellStyle name="Normal - Style1 3" xfId="4380"/>
    <cellStyle name="Normal - Style1_KH TPCP 2016-2020 (tong hop)" xfId="4381"/>
    <cellStyle name="Normal - 유형1" xfId="4382"/>
    <cellStyle name="Normal - 유형1 2" xfId="4383"/>
    <cellStyle name="Normal 10" xfId="2"/>
    <cellStyle name="Normal 10 2" xfId="7"/>
    <cellStyle name="Normal 10 2 2" xfId="4384"/>
    <cellStyle name="Normal 10 3" xfId="4385"/>
    <cellStyle name="Normal 10 3 2" xfId="4386"/>
    <cellStyle name="Normal 10 4" xfId="4387"/>
    <cellStyle name="Normal 10 5" xfId="4388"/>
    <cellStyle name="Normal 10 6" xfId="4389"/>
    <cellStyle name="Normal 10_05-12  KH trung han 2016-2020 - Liem Thinh edited" xfId="4390"/>
    <cellStyle name="Normal 100" xfId="4391"/>
    <cellStyle name="Normal 101" xfId="4392"/>
    <cellStyle name="Normal 102" xfId="4393"/>
    <cellStyle name="Normal 103" xfId="4394"/>
    <cellStyle name="Normal 104" xfId="4395"/>
    <cellStyle name="Normal 105" xfId="4396"/>
    <cellStyle name="Normal 106" xfId="4397"/>
    <cellStyle name="Normal 107" xfId="4398"/>
    <cellStyle name="Normal 108" xfId="4399"/>
    <cellStyle name="Normal 109" xfId="4400"/>
    <cellStyle name="Normal 11" xfId="31"/>
    <cellStyle name="Normal 11 2" xfId="4401"/>
    <cellStyle name="Normal 11 2 2" xfId="4402"/>
    <cellStyle name="Normal 11 3" xfId="4403"/>
    <cellStyle name="Normal 11 3 2" xfId="4404"/>
    <cellStyle name="Normal 11 3 3" xfId="4405"/>
    <cellStyle name="Normal 11 3 4" xfId="4406"/>
    <cellStyle name="Normal 11 4" xfId="4407"/>
    <cellStyle name="Normal 11 5" xfId="4408"/>
    <cellStyle name="Normal 110" xfId="4409"/>
    <cellStyle name="Normal 111" xfId="4410"/>
    <cellStyle name="Normal 112" xfId="4411"/>
    <cellStyle name="Normal 113" xfId="4412"/>
    <cellStyle name="Normal 114" xfId="4413"/>
    <cellStyle name="Normal 115" xfId="4414"/>
    <cellStyle name="Normal 116" xfId="4415"/>
    <cellStyle name="Normal 117" xfId="4416"/>
    <cellStyle name="Normal 118" xfId="4417"/>
    <cellStyle name="Normal 119" xfId="4418"/>
    <cellStyle name="Normal 12" xfId="32"/>
    <cellStyle name="Normal 12 2" xfId="4419"/>
    <cellStyle name="Normal 12 3" xfId="4420"/>
    <cellStyle name="Normal 12 4" xfId="4421"/>
    <cellStyle name="Normal 120" xfId="4422"/>
    <cellStyle name="Normal 121" xfId="4423"/>
    <cellStyle name="Normal 122" xfId="4424"/>
    <cellStyle name="Normal 123" xfId="4425"/>
    <cellStyle name="Normal 124" xfId="4426"/>
    <cellStyle name="Normal 125" xfId="4427"/>
    <cellStyle name="Normal 126" xfId="4428"/>
    <cellStyle name="Normal 127" xfId="4429"/>
    <cellStyle name="Normal 128" xfId="4430"/>
    <cellStyle name="Normal 129" xfId="4431"/>
    <cellStyle name="Normal 13" xfId="4432"/>
    <cellStyle name="Normal 13 2" xfId="4433"/>
    <cellStyle name="Normal 13 3" xfId="4434"/>
    <cellStyle name="Normal 130" xfId="4435"/>
    <cellStyle name="Normal 131" xfId="4436"/>
    <cellStyle name="Normal 132" xfId="4437"/>
    <cellStyle name="Normal 133" xfId="4438"/>
    <cellStyle name="Normal 134" xfId="4439"/>
    <cellStyle name="Normal 135" xfId="4440"/>
    <cellStyle name="Normal 136" xfId="4441"/>
    <cellStyle name="Normal 137" xfId="4442"/>
    <cellStyle name="Normal 138" xfId="4443"/>
    <cellStyle name="Normal 139" xfId="4444"/>
    <cellStyle name="Normal 14" xfId="4445"/>
    <cellStyle name="Normal 14 2" xfId="4446"/>
    <cellStyle name="Normal 14 2 2" xfId="4447"/>
    <cellStyle name="Normal 14 3" xfId="23"/>
    <cellStyle name="Normal 14 3 2" xfId="4448"/>
    <cellStyle name="Normal 14 4" xfId="4449"/>
    <cellStyle name="Normal 14 5" xfId="4450"/>
    <cellStyle name="Normal 140" xfId="4451"/>
    <cellStyle name="Normal 141" xfId="4452"/>
    <cellStyle name="Normal 142" xfId="4453"/>
    <cellStyle name="Normal 143" xfId="4454"/>
    <cellStyle name="Normal 144" xfId="4455"/>
    <cellStyle name="Normal 145" xfId="4456"/>
    <cellStyle name="Normal 146" xfId="4457"/>
    <cellStyle name="Normal 147" xfId="4458"/>
    <cellStyle name="Normal 148" xfId="4459"/>
    <cellStyle name="Normal 149" xfId="4460"/>
    <cellStyle name="Normal 15" xfId="11"/>
    <cellStyle name="Normal 15 2" xfId="4461"/>
    <cellStyle name="Normal 15 3" xfId="30"/>
    <cellStyle name="Normal 150" xfId="4462"/>
    <cellStyle name="Normal 151" xfId="4463"/>
    <cellStyle name="Normal 152" xfId="4464"/>
    <cellStyle name="Normal 153" xfId="4465"/>
    <cellStyle name="Normal 154" xfId="4466"/>
    <cellStyle name="Normal 155" xfId="4467"/>
    <cellStyle name="Normal 156" xfId="4468"/>
    <cellStyle name="Normal 157" xfId="4469"/>
    <cellStyle name="Normal 158" xfId="4470"/>
    <cellStyle name="Normal 159" xfId="4471"/>
    <cellStyle name="Normal 16" xfId="4472"/>
    <cellStyle name="Normal 16 2" xfId="4473"/>
    <cellStyle name="Normal 16 2 2" xfId="4474"/>
    <cellStyle name="Normal 16 2 2 2" xfId="4475"/>
    <cellStyle name="Normal 16 2 3" xfId="4476"/>
    <cellStyle name="Normal 16 2 3 2" xfId="4477"/>
    <cellStyle name="Normal 16 2 4" xfId="4478"/>
    <cellStyle name="Normal 16 3" xfId="4479"/>
    <cellStyle name="Normal 16 4" xfId="4480"/>
    <cellStyle name="Normal 16 4 2" xfId="4481"/>
    <cellStyle name="Normal 16 5" xfId="4482"/>
    <cellStyle name="Normal 16 5 2" xfId="4483"/>
    <cellStyle name="Normal 160" xfId="4484"/>
    <cellStyle name="Normal 161" xfId="4485"/>
    <cellStyle name="Normal 162" xfId="4486"/>
    <cellStyle name="Normal 163" xfId="4487"/>
    <cellStyle name="Normal 164" xfId="4488"/>
    <cellStyle name="Normal 165" xfId="4489"/>
    <cellStyle name="Normal 166" xfId="4490"/>
    <cellStyle name="Normal 167" xfId="4491"/>
    <cellStyle name="Normal 168" xfId="4492"/>
    <cellStyle name="Normal 169" xfId="4493"/>
    <cellStyle name="Normal 17" xfId="4494"/>
    <cellStyle name="Normal 17 2" xfId="4495"/>
    <cellStyle name="Normal 17 3 2" xfId="4496"/>
    <cellStyle name="Normal 17 3 2 2" xfId="4497"/>
    <cellStyle name="Normal 17 3 2 2 2" xfId="4498"/>
    <cellStyle name="Normal 17 3 2 3" xfId="4499"/>
    <cellStyle name="Normal 17 3 2 3 2" xfId="4500"/>
    <cellStyle name="Normal 17 3 2 4" xfId="4501"/>
    <cellStyle name="Normal 170" xfId="4502"/>
    <cellStyle name="Normal 171" xfId="4503"/>
    <cellStyle name="Normal 172" xfId="4504"/>
    <cellStyle name="Normal 173" xfId="4505"/>
    <cellStyle name="Normal 174" xfId="4506"/>
    <cellStyle name="Normal 175" xfId="4507"/>
    <cellStyle name="Normal 175 2" xfId="4508"/>
    <cellStyle name="Normal 175 2 2" xfId="4509"/>
    <cellStyle name="Normal 175 3" xfId="4510"/>
    <cellStyle name="Normal 176" xfId="4511"/>
    <cellStyle name="Normal 176 2" xfId="4512"/>
    <cellStyle name="Normal 176 2 2" xfId="4513"/>
    <cellStyle name="Normal 176 3" xfId="4514"/>
    <cellStyle name="Normal 177" xfId="4515"/>
    <cellStyle name="Normal 177 2" xfId="4516"/>
    <cellStyle name="Normal 177 2 2" xfId="4517"/>
    <cellStyle name="Normal 177 3" xfId="4518"/>
    <cellStyle name="Normal 178" xfId="4519"/>
    <cellStyle name="Normal 179" xfId="4520"/>
    <cellStyle name="Normal 18" xfId="4521"/>
    <cellStyle name="Normal 18 2" xfId="4522"/>
    <cellStyle name="Normal 18 2 2" xfId="4523"/>
    <cellStyle name="Normal 18 3" xfId="4524"/>
    <cellStyle name="Normal 18_05-12  KH trung han 2016-2020 - Liem Thinh edited" xfId="4525"/>
    <cellStyle name="Normal 180" xfId="4526"/>
    <cellStyle name="Normal 181" xfId="4527"/>
    <cellStyle name="Normal 181 2" xfId="4528"/>
    <cellStyle name="Normal 181 2 2" xfId="4529"/>
    <cellStyle name="Normal 181 3" xfId="4530"/>
    <cellStyle name="Normal 182" xfId="4531"/>
    <cellStyle name="Normal 182 2" xfId="4532"/>
    <cellStyle name="Normal 182 2 2" xfId="4533"/>
    <cellStyle name="Normal 182 3" xfId="4534"/>
    <cellStyle name="Normal 183" xfId="4535"/>
    <cellStyle name="Normal 183 2" xfId="4536"/>
    <cellStyle name="Normal 183 2 2" xfId="4537"/>
    <cellStyle name="Normal 183 3" xfId="4538"/>
    <cellStyle name="Normal 184" xfId="4539"/>
    <cellStyle name="Normal 184 2" xfId="4540"/>
    <cellStyle name="Normal 184 2 2" xfId="4541"/>
    <cellStyle name="Normal 184 3" xfId="4542"/>
    <cellStyle name="Normal 185" xfId="4543"/>
    <cellStyle name="Normal 185 2" xfId="4544"/>
    <cellStyle name="Normal 185 2 2" xfId="4545"/>
    <cellStyle name="Normal 185 3" xfId="4546"/>
    <cellStyle name="Normal 186" xfId="4547"/>
    <cellStyle name="Normal 186 2" xfId="4548"/>
    <cellStyle name="Normal 186 2 2" xfId="4549"/>
    <cellStyle name="Normal 186 3" xfId="4550"/>
    <cellStyle name="Normal 187" xfId="4551"/>
    <cellStyle name="Normal 187 2" xfId="4552"/>
    <cellStyle name="Normal 187 2 2" xfId="4553"/>
    <cellStyle name="Normal 187 3" xfId="4554"/>
    <cellStyle name="Normal 188" xfId="4555"/>
    <cellStyle name="Normal 188 2" xfId="4556"/>
    <cellStyle name="Normal 188 2 2" xfId="4557"/>
    <cellStyle name="Normal 188 3" xfId="4558"/>
    <cellStyle name="Normal 189" xfId="4559"/>
    <cellStyle name="Normal 189 2" xfId="4560"/>
    <cellStyle name="Normal 189 2 2" xfId="4561"/>
    <cellStyle name="Normal 189 3" xfId="4562"/>
    <cellStyle name="Normal 19" xfId="4563"/>
    <cellStyle name="Normal 19 2" xfId="4564"/>
    <cellStyle name="Normal 19 3" xfId="4565"/>
    <cellStyle name="Normal 190" xfId="4566"/>
    <cellStyle name="Normal 190 2" xfId="4567"/>
    <cellStyle name="Normal 190 2 2" xfId="4568"/>
    <cellStyle name="Normal 190 3" xfId="4569"/>
    <cellStyle name="Normal 191" xfId="4570"/>
    <cellStyle name="Normal 191 2" xfId="4571"/>
    <cellStyle name="Normal 191 2 2" xfId="4572"/>
    <cellStyle name="Normal 191 3" xfId="4573"/>
    <cellStyle name="Normal 192" xfId="4574"/>
    <cellStyle name="Normal 192 2" xfId="4575"/>
    <cellStyle name="Normal 192 2 2" xfId="4576"/>
    <cellStyle name="Normal 192 3" xfId="4577"/>
    <cellStyle name="Normal 193" xfId="4578"/>
    <cellStyle name="Normal 193 2" xfId="4579"/>
    <cellStyle name="Normal 193 2 2" xfId="4580"/>
    <cellStyle name="Normal 193 3" xfId="4581"/>
    <cellStyle name="Normal 194" xfId="4582"/>
    <cellStyle name="Normal 194 2" xfId="4583"/>
    <cellStyle name="Normal 194 2 2" xfId="4584"/>
    <cellStyle name="Normal 194 3" xfId="4585"/>
    <cellStyle name="Normal 195" xfId="4586"/>
    <cellStyle name="Normal 195 2" xfId="4587"/>
    <cellStyle name="Normal 195 2 2" xfId="4588"/>
    <cellStyle name="Normal 195 3" xfId="4589"/>
    <cellStyle name="Normal 196" xfId="4590"/>
    <cellStyle name="Normal 196 2" xfId="4591"/>
    <cellStyle name="Normal 196 2 2" xfId="4592"/>
    <cellStyle name="Normal 196 3" xfId="4593"/>
    <cellStyle name="Normal 197" xfId="4594"/>
    <cellStyle name="Normal 197 2" xfId="4595"/>
    <cellStyle name="Normal 197 2 2" xfId="4596"/>
    <cellStyle name="Normal 197 3" xfId="4597"/>
    <cellStyle name="Normal 198" xfId="4598"/>
    <cellStyle name="Normal 198 2" xfId="4599"/>
    <cellStyle name="Normal 198 2 2" xfId="4600"/>
    <cellStyle name="Normal 198 3" xfId="4601"/>
    <cellStyle name="Normal 199" xfId="4602"/>
    <cellStyle name="Normal 199 2" xfId="4603"/>
    <cellStyle name="Normal 199 2 2" xfId="4604"/>
    <cellStyle name="Normal 199 3" xfId="4605"/>
    <cellStyle name="Normal 2" xfId="4606"/>
    <cellStyle name="Normal 2 10" xfId="4607"/>
    <cellStyle name="Normal 2 10 2" xfId="4608"/>
    <cellStyle name="Normal 2 11" xfId="4609"/>
    <cellStyle name="Normal 2 11 2" xfId="4610"/>
    <cellStyle name="Normal 2 12" xfId="4611"/>
    <cellStyle name="Normal 2 12 2" xfId="4612"/>
    <cellStyle name="Normal 2 13" xfId="4613"/>
    <cellStyle name="Normal 2 13 2" xfId="4614"/>
    <cellStyle name="Normal 2 14" xfId="4615"/>
    <cellStyle name="Normal 2 14 2" xfId="4616"/>
    <cellStyle name="Normal 2 14_Phuongangiao 1-giaoxulykythuat" xfId="4617"/>
    <cellStyle name="Normal 2 15" xfId="4618"/>
    <cellStyle name="Normal 2 16" xfId="4619"/>
    <cellStyle name="Normal 2 17" xfId="4620"/>
    <cellStyle name="Normal 2 18" xfId="4621"/>
    <cellStyle name="Normal 2 19" xfId="4622"/>
    <cellStyle name="Normal 2 2" xfId="4623"/>
    <cellStyle name="Normal 2 2 10" xfId="4624"/>
    <cellStyle name="Normal 2 2 10 2" xfId="4625"/>
    <cellStyle name="Normal 2 2 11" xfId="4626"/>
    <cellStyle name="Normal 2 2 12" xfId="4627"/>
    <cellStyle name="Normal 2 2 13" xfId="4628"/>
    <cellStyle name="Normal 2 2 14" xfId="4629"/>
    <cellStyle name="Normal 2 2 15" xfId="4630"/>
    <cellStyle name="Normal 2 2 2" xfId="4631"/>
    <cellStyle name="Normal 2 2 2 2" xfId="4632"/>
    <cellStyle name="Normal 2 2 2 3" xfId="4633"/>
    <cellStyle name="Normal 2 2 3" xfId="4634"/>
    <cellStyle name="Normal 2 2 4" xfId="4635"/>
    <cellStyle name="Normal 2 2 4 2" xfId="4636"/>
    <cellStyle name="Normal 2 2 4 3" xfId="4637"/>
    <cellStyle name="Normal 2 2 5" xfId="4638"/>
    <cellStyle name="Normal 2 2 6" xfId="4639"/>
    <cellStyle name="Normal 2 2 7" xfId="4640"/>
    <cellStyle name="Normal 2 2 8" xfId="4641"/>
    <cellStyle name="Normal 2 2 9" xfId="4642"/>
    <cellStyle name="Normal 2 2_Bieu chi tiet tang quy mo, dch ky thuat 4" xfId="4643"/>
    <cellStyle name="Normal 2 20" xfId="4644"/>
    <cellStyle name="Normal 2 21" xfId="4645"/>
    <cellStyle name="Normal 2 22" xfId="4646"/>
    <cellStyle name="Normal 2 23" xfId="4647"/>
    <cellStyle name="Normal 2 24" xfId="4648"/>
    <cellStyle name="Normal 2 25" xfId="4649"/>
    <cellStyle name="Normal 2 26" xfId="4650"/>
    <cellStyle name="Normal 2 26 2" xfId="4651"/>
    <cellStyle name="Normal 2 27" xfId="4652"/>
    <cellStyle name="Normal 2 3" xfId="35"/>
    <cellStyle name="Normal 2 3 2" xfId="4653"/>
    <cellStyle name="Normal 2 3 2 2" xfId="4654"/>
    <cellStyle name="Normal 2 3 3" xfId="4655"/>
    <cellStyle name="Normal 2 32" xfId="4656"/>
    <cellStyle name="Normal 2 4" xfId="4657"/>
    <cellStyle name="Normal 2 4 2" xfId="4658"/>
    <cellStyle name="Normal 2 4 2 2" xfId="4659"/>
    <cellStyle name="Normal 2 4 3" xfId="4660"/>
    <cellStyle name="Normal 2 4 3 2" xfId="4661"/>
    <cellStyle name="Normal 2 5" xfId="4662"/>
    <cellStyle name="Normal 2 5 2" xfId="4663"/>
    <cellStyle name="Normal 2 6" xfId="4664"/>
    <cellStyle name="Normal 2 6 2" xfId="4665"/>
    <cellStyle name="Normal 2 7" xfId="4666"/>
    <cellStyle name="Normal 2 7 2" xfId="4667"/>
    <cellStyle name="Normal 2 7 3" xfId="4668"/>
    <cellStyle name="Normal 2 8" xfId="4669"/>
    <cellStyle name="Normal 2 8 2" xfId="4670"/>
    <cellStyle name="Normal 2 9" xfId="4671"/>
    <cellStyle name="Normal 2 9 2" xfId="4672"/>
    <cellStyle name="Normal 2_05-12  KH trung han 2016-2020 - Liem Thinh edited" xfId="4673"/>
    <cellStyle name="Normal 20" xfId="4674"/>
    <cellStyle name="Normal 20 2" xfId="4675"/>
    <cellStyle name="Normal 200" xfId="4676"/>
    <cellStyle name="Normal 200 2" xfId="4677"/>
    <cellStyle name="Normal 200 2 2" xfId="4678"/>
    <cellStyle name="Normal 200 3" xfId="4679"/>
    <cellStyle name="Normal 201" xfId="4680"/>
    <cellStyle name="Normal 201 2" xfId="4681"/>
    <cellStyle name="Normal 201 2 2" xfId="4682"/>
    <cellStyle name="Normal 201 3" xfId="4683"/>
    <cellStyle name="Normal 202" xfId="4684"/>
    <cellStyle name="Normal 202 2" xfId="4685"/>
    <cellStyle name="Normal 202 2 2" xfId="4686"/>
    <cellStyle name="Normal 202 3" xfId="4687"/>
    <cellStyle name="Normal 203" xfId="4688"/>
    <cellStyle name="Normal 203 2" xfId="4689"/>
    <cellStyle name="Normal 203 2 2" xfId="4690"/>
    <cellStyle name="Normal 203 3" xfId="4691"/>
    <cellStyle name="Normal 204" xfId="4692"/>
    <cellStyle name="Normal 204 2" xfId="4693"/>
    <cellStyle name="Normal 204 2 2" xfId="4694"/>
    <cellStyle name="Normal 204 3" xfId="4695"/>
    <cellStyle name="Normal 205" xfId="4696"/>
    <cellStyle name="Normal 205 2" xfId="4697"/>
    <cellStyle name="Normal 205 2 2" xfId="4698"/>
    <cellStyle name="Normal 205 3" xfId="4699"/>
    <cellStyle name="Normal 206" xfId="4700"/>
    <cellStyle name="Normal 206 2" xfId="4701"/>
    <cellStyle name="Normal 206 2 2" xfId="4702"/>
    <cellStyle name="Normal 206 3" xfId="4703"/>
    <cellStyle name="Normal 207" xfId="4704"/>
    <cellStyle name="Normal 207 2" xfId="4705"/>
    <cellStyle name="Normal 207 2 2" xfId="4706"/>
    <cellStyle name="Normal 207 3" xfId="4707"/>
    <cellStyle name="Normal 208" xfId="4708"/>
    <cellStyle name="Normal 208 2" xfId="4709"/>
    <cellStyle name="Normal 208 2 2" xfId="4710"/>
    <cellStyle name="Normal 208 3" xfId="4711"/>
    <cellStyle name="Normal 209" xfId="4712"/>
    <cellStyle name="Normal 209 2" xfId="4713"/>
    <cellStyle name="Normal 209 2 2" xfId="4714"/>
    <cellStyle name="Normal 209 3" xfId="4715"/>
    <cellStyle name="Normal 21" xfId="4716"/>
    <cellStyle name="Normal 21 2" xfId="4717"/>
    <cellStyle name="Normal 210" xfId="4718"/>
    <cellStyle name="Normal 210 2" xfId="4719"/>
    <cellStyle name="Normal 210 2 2" xfId="4720"/>
    <cellStyle name="Normal 210 3" xfId="4721"/>
    <cellStyle name="Normal 211" xfId="4722"/>
    <cellStyle name="Normal 211 2" xfId="4723"/>
    <cellStyle name="Normal 211 2 2" xfId="4724"/>
    <cellStyle name="Normal 211 3" xfId="4725"/>
    <cellStyle name="Normal 212" xfId="4726"/>
    <cellStyle name="Normal 212 2" xfId="4727"/>
    <cellStyle name="Normal 212 2 2" xfId="4728"/>
    <cellStyle name="Normal 212 3" xfId="4729"/>
    <cellStyle name="Normal 213" xfId="4730"/>
    <cellStyle name="Normal 213 2" xfId="4731"/>
    <cellStyle name="Normal 213 2 2" xfId="4732"/>
    <cellStyle name="Normal 213 3" xfId="4733"/>
    <cellStyle name="Normal 214" xfId="4734"/>
    <cellStyle name="Normal 214 2" xfId="4735"/>
    <cellStyle name="Normal 214 2 2" xfId="4736"/>
    <cellStyle name="Normal 214 3" xfId="4737"/>
    <cellStyle name="Normal 215" xfId="4738"/>
    <cellStyle name="Normal 215 2" xfId="4739"/>
    <cellStyle name="Normal 215 2 2" xfId="4740"/>
    <cellStyle name="Normal 215 3" xfId="4741"/>
    <cellStyle name="Normal 216" xfId="4742"/>
    <cellStyle name="Normal 216 2" xfId="4743"/>
    <cellStyle name="Normal 216 2 2" xfId="4744"/>
    <cellStyle name="Normal 216 3" xfId="4745"/>
    <cellStyle name="Normal 217" xfId="4746"/>
    <cellStyle name="Normal 217 2" xfId="4747"/>
    <cellStyle name="Normal 217 2 2" xfId="4748"/>
    <cellStyle name="Normal 217 3" xfId="4749"/>
    <cellStyle name="Normal 218" xfId="4750"/>
    <cellStyle name="Normal 218 2" xfId="4751"/>
    <cellStyle name="Normal 218 2 2" xfId="4752"/>
    <cellStyle name="Normal 218 3" xfId="4753"/>
    <cellStyle name="Normal 219" xfId="4754"/>
    <cellStyle name="Normal 219 2" xfId="4755"/>
    <cellStyle name="Normal 219 2 2" xfId="4756"/>
    <cellStyle name="Normal 219 3" xfId="4757"/>
    <cellStyle name="Normal 22" xfId="4758"/>
    <cellStyle name="Normal 22 2" xfId="4759"/>
    <cellStyle name="Normal 220" xfId="4760"/>
    <cellStyle name="Normal 220 2" xfId="4761"/>
    <cellStyle name="Normal 220 2 2" xfId="4762"/>
    <cellStyle name="Normal 220 3" xfId="4763"/>
    <cellStyle name="Normal 221" xfId="4764"/>
    <cellStyle name="Normal 221 2" xfId="4765"/>
    <cellStyle name="Normal 221 2 2" xfId="4766"/>
    <cellStyle name="Normal 221 3" xfId="4767"/>
    <cellStyle name="Normal 222" xfId="4768"/>
    <cellStyle name="Normal 222 2" xfId="4769"/>
    <cellStyle name="Normal 222 2 2" xfId="4770"/>
    <cellStyle name="Normal 222 3" xfId="4771"/>
    <cellStyle name="Normal 223" xfId="4772"/>
    <cellStyle name="Normal 223 2" xfId="4773"/>
    <cellStyle name="Normal 223 2 2" xfId="4774"/>
    <cellStyle name="Normal 223 3" xfId="4775"/>
    <cellStyle name="Normal 224" xfId="4776"/>
    <cellStyle name="Normal 224 2" xfId="4777"/>
    <cellStyle name="Normal 224 2 2" xfId="4778"/>
    <cellStyle name="Normal 224 3" xfId="4779"/>
    <cellStyle name="Normal 225" xfId="4780"/>
    <cellStyle name="Normal 225 2" xfId="4781"/>
    <cellStyle name="Normal 225 2 2" xfId="4782"/>
    <cellStyle name="Normal 225 3" xfId="4783"/>
    <cellStyle name="Normal 226" xfId="4784"/>
    <cellStyle name="Normal 226 2" xfId="4785"/>
    <cellStyle name="Normal 226 2 2" xfId="4786"/>
    <cellStyle name="Normal 226 3" xfId="4787"/>
    <cellStyle name="Normal 227" xfId="4788"/>
    <cellStyle name="Normal 227 2" xfId="4789"/>
    <cellStyle name="Normal 227 2 2" xfId="4790"/>
    <cellStyle name="Normal 227 3" xfId="4791"/>
    <cellStyle name="Normal 228" xfId="4792"/>
    <cellStyle name="Normal 228 2" xfId="4793"/>
    <cellStyle name="Normal 228 2 2" xfId="4794"/>
    <cellStyle name="Normal 228 3" xfId="4795"/>
    <cellStyle name="Normal 229" xfId="4796"/>
    <cellStyle name="Normal 229 2" xfId="4797"/>
    <cellStyle name="Normal 229 2 2" xfId="4798"/>
    <cellStyle name="Normal 229 3" xfId="4799"/>
    <cellStyle name="Normal 23" xfId="4800"/>
    <cellStyle name="Normal 23 2" xfId="4801"/>
    <cellStyle name="Normal 23 3" xfId="4802"/>
    <cellStyle name="Normal 230" xfId="4803"/>
    <cellStyle name="Normal 230 2" xfId="4804"/>
    <cellStyle name="Normal 230 2 2" xfId="4805"/>
    <cellStyle name="Normal 230 3" xfId="4806"/>
    <cellStyle name="Normal 231" xfId="4807"/>
    <cellStyle name="Normal 232" xfId="4808"/>
    <cellStyle name="Normal 232 2" xfId="4809"/>
    <cellStyle name="Normal 233" xfId="4810"/>
    <cellStyle name="Normal 233 2" xfId="4811"/>
    <cellStyle name="Normal 234" xfId="4812"/>
    <cellStyle name="Normal 235" xfId="4813"/>
    <cellStyle name="Normal 235 2" xfId="4814"/>
    <cellStyle name="Normal 236" xfId="4815"/>
    <cellStyle name="Normal 236 2" xfId="4816"/>
    <cellStyle name="Normal 237" xfId="4817"/>
    <cellStyle name="Normal 237 2" xfId="4818"/>
    <cellStyle name="Normal 238" xfId="4819"/>
    <cellStyle name="Normal 238 2" xfId="4820"/>
    <cellStyle name="Normal 239" xfId="4821"/>
    <cellStyle name="Normal 239 2" xfId="4822"/>
    <cellStyle name="Normal 24" xfId="4823"/>
    <cellStyle name="Normal 24 2" xfId="4824"/>
    <cellStyle name="Normal 24 2 2" xfId="4825"/>
    <cellStyle name="Normal 240" xfId="4826"/>
    <cellStyle name="Normal 240 2" xfId="4827"/>
    <cellStyle name="Normal 241" xfId="4828"/>
    <cellStyle name="Normal 241 2" xfId="4829"/>
    <cellStyle name="Normal 242" xfId="4830"/>
    <cellStyle name="Normal 242 2" xfId="4831"/>
    <cellStyle name="Normal 243" xfId="4832"/>
    <cellStyle name="Normal 243 2" xfId="4833"/>
    <cellStyle name="Normal 244" xfId="4834"/>
    <cellStyle name="Normal 244 2" xfId="4835"/>
    <cellStyle name="Normal 245" xfId="4836"/>
    <cellStyle name="Normal 245 2" xfId="4837"/>
    <cellStyle name="Normal 246" xfId="4838"/>
    <cellStyle name="Normal 246 2" xfId="4839"/>
    <cellStyle name="Normal 247" xfId="4840"/>
    <cellStyle name="Normal 247 2" xfId="4841"/>
    <cellStyle name="Normal 248" xfId="4842"/>
    <cellStyle name="Normal 248 2" xfId="4843"/>
    <cellStyle name="Normal 249" xfId="4844"/>
    <cellStyle name="Normal 249 2" xfId="4845"/>
    <cellStyle name="Normal 25" xfId="4846"/>
    <cellStyle name="Normal 25 2" xfId="4847"/>
    <cellStyle name="Normal 25 3" xfId="4848"/>
    <cellStyle name="Normal 250" xfId="4849"/>
    <cellStyle name="Normal 250 2" xfId="4850"/>
    <cellStyle name="Normal 251" xfId="4851"/>
    <cellStyle name="Normal 251 2" xfId="4852"/>
    <cellStyle name="Normal 252" xfId="4853"/>
    <cellStyle name="Normal 252 2" xfId="4854"/>
    <cellStyle name="Normal 253" xfId="4855"/>
    <cellStyle name="Normal 253 2" xfId="4856"/>
    <cellStyle name="Normal 254" xfId="4857"/>
    <cellStyle name="Normal 254 2" xfId="4858"/>
    <cellStyle name="Normal 255" xfId="4859"/>
    <cellStyle name="Normal 255 2" xfId="4860"/>
    <cellStyle name="Normal 256" xfId="4861"/>
    <cellStyle name="Normal 256 2" xfId="4862"/>
    <cellStyle name="Normal 257" xfId="4863"/>
    <cellStyle name="Normal 257 2" xfId="4864"/>
    <cellStyle name="Normal 258" xfId="4865"/>
    <cellStyle name="Normal 258 2" xfId="4866"/>
    <cellStyle name="Normal 259" xfId="4867"/>
    <cellStyle name="Normal 259 2" xfId="4868"/>
    <cellStyle name="Normal 26" xfId="4869"/>
    <cellStyle name="Normal 26 2" xfId="4870"/>
    <cellStyle name="Normal 260" xfId="4871"/>
    <cellStyle name="Normal 260 2" xfId="4872"/>
    <cellStyle name="Normal 261" xfId="4873"/>
    <cellStyle name="Normal 261 2" xfId="4874"/>
    <cellStyle name="Normal 262" xfId="4875"/>
    <cellStyle name="Normal 262 2" xfId="4876"/>
    <cellStyle name="Normal 263" xfId="4877"/>
    <cellStyle name="Normal 263 2" xfId="4878"/>
    <cellStyle name="Normal 264" xfId="4879"/>
    <cellStyle name="Normal 264 2" xfId="4880"/>
    <cellStyle name="Normal 265" xfId="4881"/>
    <cellStyle name="Normal 265 2" xfId="4882"/>
    <cellStyle name="Normal 266" xfId="4883"/>
    <cellStyle name="Normal 266 2" xfId="4884"/>
    <cellStyle name="Normal 267" xfId="4885"/>
    <cellStyle name="Normal 267 2" xfId="4886"/>
    <cellStyle name="Normal 268" xfId="4887"/>
    <cellStyle name="Normal 268 2" xfId="4888"/>
    <cellStyle name="Normal 269" xfId="4889"/>
    <cellStyle name="Normal 269 2" xfId="4890"/>
    <cellStyle name="Normal 27" xfId="4891"/>
    <cellStyle name="Normal 27 2" xfId="4892"/>
    <cellStyle name="Normal 270" xfId="4893"/>
    <cellStyle name="Normal 270 2" xfId="4894"/>
    <cellStyle name="Normal 271" xfId="4895"/>
    <cellStyle name="Normal 271 2" xfId="4896"/>
    <cellStyle name="Normal 272" xfId="4897"/>
    <cellStyle name="Normal 272 2" xfId="4898"/>
    <cellStyle name="Normal 273" xfId="4899"/>
    <cellStyle name="Normal 273 2" xfId="4900"/>
    <cellStyle name="Normal 274" xfId="4901"/>
    <cellStyle name="Normal 274 2" xfId="4902"/>
    <cellStyle name="Normal 275" xfId="4903"/>
    <cellStyle name="Normal 275 2" xfId="4904"/>
    <cellStyle name="Normal 276" xfId="4905"/>
    <cellStyle name="Normal 276 2" xfId="4906"/>
    <cellStyle name="Normal 277" xfId="4907"/>
    <cellStyle name="Normal 277 2" xfId="4908"/>
    <cellStyle name="Normal 278" xfId="4909"/>
    <cellStyle name="Normal 278 2" xfId="4910"/>
    <cellStyle name="Normal 279" xfId="4911"/>
    <cellStyle name="Normal 279 2" xfId="4912"/>
    <cellStyle name="Normal 28" xfId="4913"/>
    <cellStyle name="Normal 28 2" xfId="4914"/>
    <cellStyle name="Normal 280" xfId="4915"/>
    <cellStyle name="Normal 280 2" xfId="4916"/>
    <cellStyle name="Normal 281" xfId="4917"/>
    <cellStyle name="Normal 281 2" xfId="4918"/>
    <cellStyle name="Normal 282" xfId="4919"/>
    <cellStyle name="Normal 283" xfId="4920"/>
    <cellStyle name="Normal 284" xfId="4921"/>
    <cellStyle name="Normal 285" xfId="4922"/>
    <cellStyle name="Normal 286" xfId="4923"/>
    <cellStyle name="Normal 287" xfId="4924"/>
    <cellStyle name="Normal 288" xfId="4925"/>
    <cellStyle name="Normal 289" xfId="4926"/>
    <cellStyle name="Normal 29" xfId="4927"/>
    <cellStyle name="Normal 29 2" xfId="4928"/>
    <cellStyle name="Normal 290" xfId="4929"/>
    <cellStyle name="Normal 291" xfId="4930"/>
    <cellStyle name="Normal 292" xfId="4931"/>
    <cellStyle name="Normal 293" xfId="4932"/>
    <cellStyle name="Normal 294" xfId="4933"/>
    <cellStyle name="Normal 295" xfId="4934"/>
    <cellStyle name="Normal 296" xfId="4935"/>
    <cellStyle name="Normal 297" xfId="4936"/>
    <cellStyle name="Normal 298" xfId="4937"/>
    <cellStyle name="Normal 299" xfId="4938"/>
    <cellStyle name="Normal 3" xfId="4939"/>
    <cellStyle name="Normal 3 10" xfId="4940"/>
    <cellStyle name="Normal 3 11" xfId="4941"/>
    <cellStyle name="Normal 3 12" xfId="4942"/>
    <cellStyle name="Normal 3 13" xfId="4943"/>
    <cellStyle name="Normal 3 14" xfId="4944"/>
    <cellStyle name="Normal 3 15" xfId="4945"/>
    <cellStyle name="Normal 3 16" xfId="4946"/>
    <cellStyle name="Normal 3 17" xfId="4947"/>
    <cellStyle name="Normal 3 18" xfId="4948"/>
    <cellStyle name="Normal 3 2" xfId="4949"/>
    <cellStyle name="Normal 3 2 2" xfId="4950"/>
    <cellStyle name="Normal 3 2 2 2" xfId="4951"/>
    <cellStyle name="Normal 3 2 3" xfId="4952"/>
    <cellStyle name="Normal 3 2 3 2" xfId="4953"/>
    <cellStyle name="Normal 3 2 4" xfId="4954"/>
    <cellStyle name="Normal 3 2 5" xfId="4955"/>
    <cellStyle name="Normal 3 2 5 2" xfId="4956"/>
    <cellStyle name="Normal 3 2 6" xfId="4957"/>
    <cellStyle name="Normal 3 2 6 2" xfId="4958"/>
    <cellStyle name="Normal 3 2 7" xfId="4959"/>
    <cellStyle name="Normal 3 3" xfId="4960"/>
    <cellStyle name="Normal 3 3 2" xfId="4961"/>
    <cellStyle name="Normal 3 4" xfId="4962"/>
    <cellStyle name="Normal 3 4 2" xfId="4963"/>
    <cellStyle name="Normal 3 5" xfId="4964"/>
    <cellStyle name="Normal 3 6" xfId="4965"/>
    <cellStyle name="Normal 3 7" xfId="4966"/>
    <cellStyle name="Normal 3 8" xfId="4967"/>
    <cellStyle name="Normal 3 9" xfId="4968"/>
    <cellStyle name="Normal 3_Bieu TH TPCP Vung TNB ngay 4-1-2012" xfId="4969"/>
    <cellStyle name="Normal 30" xfId="4970"/>
    <cellStyle name="Normal 30 10" xfId="4971"/>
    <cellStyle name="Normal 30 11" xfId="4972"/>
    <cellStyle name="Normal 30 12" xfId="4973"/>
    <cellStyle name="Normal 30 13" xfId="4974"/>
    <cellStyle name="Normal 30 14" xfId="4975"/>
    <cellStyle name="Normal 30 15" xfId="4976"/>
    <cellStyle name="Normal 30 16" xfId="4977"/>
    <cellStyle name="Normal 30 17" xfId="4978"/>
    <cellStyle name="Normal 30 18" xfId="4979"/>
    <cellStyle name="Normal 30 2" xfId="4980"/>
    <cellStyle name="Normal 30 2 2" xfId="4981"/>
    <cellStyle name="Normal 30 3" xfId="4982"/>
    <cellStyle name="Normal 30 3 2" xfId="4983"/>
    <cellStyle name="Normal 30 4" xfId="4984"/>
    <cellStyle name="Normal 30 5" xfId="4985"/>
    <cellStyle name="Normal 30 6" xfId="4986"/>
    <cellStyle name="Normal 30 7" xfId="4987"/>
    <cellStyle name="Normal 30 8" xfId="4988"/>
    <cellStyle name="Normal 30 9" xfId="4989"/>
    <cellStyle name="Normal 300" xfId="4990"/>
    <cellStyle name="Normal 301" xfId="4991"/>
    <cellStyle name="Normal 302" xfId="4992"/>
    <cellStyle name="Normal 303" xfId="4993"/>
    <cellStyle name="Normal 304" xfId="4994"/>
    <cellStyle name="Normal 305" xfId="4995"/>
    <cellStyle name="Normal 306" xfId="4996"/>
    <cellStyle name="Normal 307" xfId="4997"/>
    <cellStyle name="Normal 308" xfId="4998"/>
    <cellStyle name="Normal 309" xfId="4999"/>
    <cellStyle name="Normal 31" xfId="5000"/>
    <cellStyle name="Normal 31 10" xfId="5001"/>
    <cellStyle name="Normal 31 11" xfId="5002"/>
    <cellStyle name="Normal 31 12" xfId="5003"/>
    <cellStyle name="Normal 31 13" xfId="5004"/>
    <cellStyle name="Normal 31 14" xfId="5005"/>
    <cellStyle name="Normal 31 15" xfId="5006"/>
    <cellStyle name="Normal 31 16" xfId="5007"/>
    <cellStyle name="Normal 31 17" xfId="5008"/>
    <cellStyle name="Normal 31 18" xfId="5009"/>
    <cellStyle name="Normal 31 2" xfId="5010"/>
    <cellStyle name="Normal 31 2 2" xfId="5011"/>
    <cellStyle name="Normal 31 3" xfId="5012"/>
    <cellStyle name="Normal 31 3 2" xfId="5013"/>
    <cellStyle name="Normal 31 4" xfId="5014"/>
    <cellStyle name="Normal 31 5" xfId="5015"/>
    <cellStyle name="Normal 31 6" xfId="5016"/>
    <cellStyle name="Normal 31 7" xfId="5017"/>
    <cellStyle name="Normal 31 8" xfId="5018"/>
    <cellStyle name="Normal 31 9" xfId="5019"/>
    <cellStyle name="Normal 310" xfId="5020"/>
    <cellStyle name="Normal 311" xfId="5021"/>
    <cellStyle name="Normal 312" xfId="5022"/>
    <cellStyle name="Normal 313" xfId="5023"/>
    <cellStyle name="Normal 314" xfId="5024"/>
    <cellStyle name="Normal 315" xfId="5025"/>
    <cellStyle name="Normal 316" xfId="5026"/>
    <cellStyle name="Normal 317" xfId="5027"/>
    <cellStyle name="Normal 318" xfId="5028"/>
    <cellStyle name="Normal 319" xfId="5029"/>
    <cellStyle name="Normal 32" xfId="5030"/>
    <cellStyle name="Normal 32 2" xfId="5031"/>
    <cellStyle name="Normal 32 2 2" xfId="5032"/>
    <cellStyle name="Normal 320" xfId="5033"/>
    <cellStyle name="Normal 321" xfId="5034"/>
    <cellStyle name="Normal 322" xfId="5035"/>
    <cellStyle name="Normal 323" xfId="5036"/>
    <cellStyle name="Normal 324" xfId="5037"/>
    <cellStyle name="Normal 325" xfId="5038"/>
    <cellStyle name="Normal 326" xfId="5039"/>
    <cellStyle name="Normal 327" xfId="5040"/>
    <cellStyle name="Normal 328" xfId="5041"/>
    <cellStyle name="Normal 329" xfId="5042"/>
    <cellStyle name="Normal 33" xfId="5043"/>
    <cellStyle name="Normal 33 2" xfId="5044"/>
    <cellStyle name="Normal 330" xfId="5045"/>
    <cellStyle name="Normal 331" xfId="5046"/>
    <cellStyle name="Normal 332" xfId="5047"/>
    <cellStyle name="Normal 333" xfId="5048"/>
    <cellStyle name="Normal 334" xfId="5049"/>
    <cellStyle name="Normal 335" xfId="5050"/>
    <cellStyle name="Normal 336" xfId="5051"/>
    <cellStyle name="Normal 336 2" xfId="5052"/>
    <cellStyle name="Normal 337" xfId="4"/>
    <cellStyle name="Normal 337 2" xfId="5053"/>
    <cellStyle name="Normal 338" xfId="5054"/>
    <cellStyle name="Normal 338 2" xfId="5055"/>
    <cellStyle name="Normal 339" xfId="5056"/>
    <cellStyle name="Normal 339 2" xfId="5057"/>
    <cellStyle name="Normal 34" xfId="5058"/>
    <cellStyle name="Normal 340" xfId="5059"/>
    <cellStyle name="Normal 340 2" xfId="5060"/>
    <cellStyle name="Normal 341" xfId="6"/>
    <cellStyle name="Normal 342" xfId="29"/>
    <cellStyle name="Normal 343" xfId="5061"/>
    <cellStyle name="Normal 344" xfId="5062"/>
    <cellStyle name="Normal 345" xfId="5063"/>
    <cellStyle name="Normal 346" xfId="5064"/>
    <cellStyle name="Normal 347" xfId="5065"/>
    <cellStyle name="Normal 348" xfId="5066"/>
    <cellStyle name="Normal 349" xfId="5067"/>
    <cellStyle name="Normal 35" xfId="5068"/>
    <cellStyle name="Normal 350" xfId="5069"/>
    <cellStyle name="Normal 351" xfId="5070"/>
    <cellStyle name="Normal 352" xfId="5071"/>
    <cellStyle name="Normal 353" xfId="5072"/>
    <cellStyle name="Normal 354" xfId="5073"/>
    <cellStyle name="Normal 355" xfId="5074"/>
    <cellStyle name="Normal 356" xfId="5075"/>
    <cellStyle name="Normal 357" xfId="5076"/>
    <cellStyle name="Normal 358" xfId="5077"/>
    <cellStyle name="Normal 359" xfId="5078"/>
    <cellStyle name="Normal 36" xfId="5079"/>
    <cellStyle name="Normal 360" xfId="5080"/>
    <cellStyle name="Normal 361" xfId="5081"/>
    <cellStyle name="Normal 362" xfId="5082"/>
    <cellStyle name="Normal 363" xfId="5083"/>
    <cellStyle name="Normal 364" xfId="5084"/>
    <cellStyle name="Normal 365" xfId="5085"/>
    <cellStyle name="Normal 366" xfId="5086"/>
    <cellStyle name="Normal 367" xfId="5087"/>
    <cellStyle name="Normal 368" xfId="5088"/>
    <cellStyle name="Normal 369" xfId="5089"/>
    <cellStyle name="Normal 37" xfId="5090"/>
    <cellStyle name="Normal 37 2" xfId="5091"/>
    <cellStyle name="Normal 37 2 2" xfId="5092"/>
    <cellStyle name="Normal 37 2 3" xfId="5093"/>
    <cellStyle name="Normal 37 3" xfId="5094"/>
    <cellStyle name="Normal 37 3 2" xfId="5095"/>
    <cellStyle name="Normal 37 4" xfId="5096"/>
    <cellStyle name="Normal 370" xfId="5097"/>
    <cellStyle name="Normal 371" xfId="5098"/>
    <cellStyle name="Normal 372" xfId="5099"/>
    <cellStyle name="Normal 373" xfId="5100"/>
    <cellStyle name="Normal 374" xfId="5101"/>
    <cellStyle name="Normal 375" xfId="5102"/>
    <cellStyle name="Normal 376" xfId="5103"/>
    <cellStyle name="Normal 377" xfId="5104"/>
    <cellStyle name="Normal 378" xfId="5105"/>
    <cellStyle name="Normal 379" xfId="5106"/>
    <cellStyle name="Normal 38" xfId="5107"/>
    <cellStyle name="Normal 38 2" xfId="5108"/>
    <cellStyle name="Normal 38 2 2" xfId="5109"/>
    <cellStyle name="Normal 380" xfId="5110"/>
    <cellStyle name="Normal 381" xfId="5111"/>
    <cellStyle name="Normal 382" xfId="5112"/>
    <cellStyle name="Normal 383" xfId="5113"/>
    <cellStyle name="Normal 384" xfId="5114"/>
    <cellStyle name="Normal 385" xfId="5115"/>
    <cellStyle name="Normal 386" xfId="5116"/>
    <cellStyle name="Normal 387" xfId="5117"/>
    <cellStyle name="Normal 388" xfId="5118"/>
    <cellStyle name="Normal 389" xfId="5119"/>
    <cellStyle name="Normal 39" xfId="5120"/>
    <cellStyle name="Normal 39 2" xfId="5121"/>
    <cellStyle name="Normal 39 2 2" xfId="5122"/>
    <cellStyle name="Normal 39 3" xfId="5123"/>
    <cellStyle name="Normal 39 3 2" xfId="5124"/>
    <cellStyle name="Normal 390" xfId="5125"/>
    <cellStyle name="Normal 391" xfId="5126"/>
    <cellStyle name="Normal 392" xfId="5127"/>
    <cellStyle name="Normal 393" xfId="5128"/>
    <cellStyle name="Normal 394" xfId="5129"/>
    <cellStyle name="Normal 395" xfId="5130"/>
    <cellStyle name="Normal 396" xfId="5131"/>
    <cellStyle name="Normal 397" xfId="5132"/>
    <cellStyle name="Normal 398" xfId="5133"/>
    <cellStyle name="Normal 399" xfId="5134"/>
    <cellStyle name="Normal 4" xfId="5135"/>
    <cellStyle name="Normal 4 10" xfId="5136"/>
    <cellStyle name="Normal 4 11" xfId="5137"/>
    <cellStyle name="Normal 4 12" xfId="5138"/>
    <cellStyle name="Normal 4 13" xfId="5139"/>
    <cellStyle name="Normal 4 14" xfId="5140"/>
    <cellStyle name="Normal 4 15" xfId="5141"/>
    <cellStyle name="Normal 4 16" xfId="5142"/>
    <cellStyle name="Normal 4 17" xfId="5143"/>
    <cellStyle name="Normal 4 2" xfId="5144"/>
    <cellStyle name="Normal 4 2 2" xfId="5145"/>
    <cellStyle name="Normal 4 2 3" xfId="5146"/>
    <cellStyle name="Normal 4 2 4" xfId="5147"/>
    <cellStyle name="Normal 4 2 5" xfId="5148"/>
    <cellStyle name="Normal 4 3" xfId="5149"/>
    <cellStyle name="Normal 4 3 2" xfId="5150"/>
    <cellStyle name="Normal 4 3 3" xfId="5151"/>
    <cellStyle name="Normal 4 4" xfId="5152"/>
    <cellStyle name="Normal 4 5" xfId="5153"/>
    <cellStyle name="Normal 4 6" xfId="5154"/>
    <cellStyle name="Normal 4 7" xfId="5155"/>
    <cellStyle name="Normal 4 8" xfId="5156"/>
    <cellStyle name="Normal 4 9" xfId="5157"/>
    <cellStyle name="Normal 4_Bang bieu" xfId="5158"/>
    <cellStyle name="Normal 40" xfId="5159"/>
    <cellStyle name="Normal 400" xfId="5160"/>
    <cellStyle name="Normal 401" xfId="5161"/>
    <cellStyle name="Normal 402" xfId="5162"/>
    <cellStyle name="Normal 403" xfId="5163"/>
    <cellStyle name="Normal 404" xfId="5164"/>
    <cellStyle name="Normal 405" xfId="5"/>
    <cellStyle name="Normal 405 2" xfId="5165"/>
    <cellStyle name="Normal 406" xfId="5166"/>
    <cellStyle name="Normal 406 2" xfId="5167"/>
    <cellStyle name="Normal 407" xfId="5168"/>
    <cellStyle name="Normal 407 2" xfId="5169"/>
    <cellStyle name="Normal 408" xfId="5170"/>
    <cellStyle name="Normal 409" xfId="8"/>
    <cellStyle name="Normal 41" xfId="5171"/>
    <cellStyle name="Normal 410" xfId="5172"/>
    <cellStyle name="Normal 411" xfId="5173"/>
    <cellStyle name="Normal 412" xfId="10"/>
    <cellStyle name="Normal 413" xfId="5174"/>
    <cellStyle name="Normal 414" xfId="5175"/>
    <cellStyle name="Normal 415" xfId="5176"/>
    <cellStyle name="Normal 416" xfId="5177"/>
    <cellStyle name="Normal 417" xfId="15"/>
    <cellStyle name="Normal 418" xfId="5178"/>
    <cellStyle name="Normal 419" xfId="5179"/>
    <cellStyle name="Normal 42" xfId="5180"/>
    <cellStyle name="Normal 420" xfId="5181"/>
    <cellStyle name="Normal 421" xfId="5182"/>
    <cellStyle name="Normal 422" xfId="5183"/>
    <cellStyle name="Normal 423" xfId="5184"/>
    <cellStyle name="Normal 424" xfId="12"/>
    <cellStyle name="Normal 425" xfId="13"/>
    <cellStyle name="Normal 426" xfId="14"/>
    <cellStyle name="Normal 427" xfId="5185"/>
    <cellStyle name="Normal 428" xfId="16"/>
    <cellStyle name="Normal 429" xfId="5186"/>
    <cellStyle name="Normal 43" xfId="5187"/>
    <cellStyle name="Normal 430" xfId="5188"/>
    <cellStyle name="Normal 431" xfId="19"/>
    <cellStyle name="Normal 432" xfId="5189"/>
    <cellStyle name="Normal 433" xfId="5190"/>
    <cellStyle name="Normal 434" xfId="5191"/>
    <cellStyle name="Normal 435" xfId="20"/>
    <cellStyle name="Normal 436" xfId="5192"/>
    <cellStyle name="Normal 437" xfId="5193"/>
    <cellStyle name="Normal 438" xfId="5194"/>
    <cellStyle name="Normal 439" xfId="5195"/>
    <cellStyle name="Normal 44" xfId="5196"/>
    <cellStyle name="Normal 440" xfId="5197"/>
    <cellStyle name="Normal 441" xfId="21"/>
    <cellStyle name="Normal 442" xfId="5198"/>
    <cellStyle name="Normal 443" xfId="5199"/>
    <cellStyle name="Normal 444" xfId="17"/>
    <cellStyle name="Normal 445" xfId="5200"/>
    <cellStyle name="Normal 446" xfId="5201"/>
    <cellStyle name="Normal 447" xfId="18"/>
    <cellStyle name="Normal 448" xfId="5202"/>
    <cellStyle name="Normal 449" xfId="5203"/>
    <cellStyle name="Normal 45" xfId="5204"/>
    <cellStyle name="Normal 450" xfId="5205"/>
    <cellStyle name="Normal 451" xfId="5206"/>
    <cellStyle name="Normal 452" xfId="5207"/>
    <cellStyle name="Normal 452 2" xfId="5208"/>
    <cellStyle name="Normal 453" xfId="5209"/>
    <cellStyle name="Normal 453 2" xfId="5210"/>
    <cellStyle name="Normal 454" xfId="25"/>
    <cellStyle name="Normal 454 2" xfId="5211"/>
    <cellStyle name="Normal 455" xfId="26"/>
    <cellStyle name="Normal 455 2" xfId="28"/>
    <cellStyle name="Normal 456" xfId="5212"/>
    <cellStyle name="Normal 456 2" xfId="5213"/>
    <cellStyle name="Normal 457" xfId="5214"/>
    <cellStyle name="Normal 457 2" xfId="5215"/>
    <cellStyle name="Normal 458" xfId="5216"/>
    <cellStyle name="Normal 458 2" xfId="5217"/>
    <cellStyle name="Normal 459" xfId="27"/>
    <cellStyle name="Normal 459 2" xfId="5218"/>
    <cellStyle name="Normal 46" xfId="5219"/>
    <cellStyle name="Normal 46 2" xfId="5220"/>
    <cellStyle name="Normal 460" xfId="5221"/>
    <cellStyle name="Normal 460 2" xfId="5222"/>
    <cellStyle name="Normal 461" xfId="5223"/>
    <cellStyle name="Normal 461 2" xfId="5224"/>
    <cellStyle name="Normal 462" xfId="5225"/>
    <cellStyle name="Normal 462 2" xfId="5226"/>
    <cellStyle name="Normal 463" xfId="5227"/>
    <cellStyle name="Normal 463 2" xfId="5228"/>
    <cellStyle name="Normal 464" xfId="5229"/>
    <cellStyle name="Normal 464 2" xfId="5230"/>
    <cellStyle name="Normal 465" xfId="5231"/>
    <cellStyle name="Normal 465 2" xfId="5232"/>
    <cellStyle name="Normal 466" xfId="5233"/>
    <cellStyle name="Normal 466 2" xfId="5234"/>
    <cellStyle name="Normal 467" xfId="5235"/>
    <cellStyle name="Normal 467 2" xfId="5236"/>
    <cellStyle name="Normal 468" xfId="5237"/>
    <cellStyle name="Normal 468 2" xfId="5238"/>
    <cellStyle name="Normal 469" xfId="5239"/>
    <cellStyle name="Normal 469 2" xfId="5240"/>
    <cellStyle name="Normal 47" xfId="5241"/>
    <cellStyle name="Normal 470" xfId="5242"/>
    <cellStyle name="Normal 470 2" xfId="5243"/>
    <cellStyle name="Normal 471" xfId="5244"/>
    <cellStyle name="Normal 471 2" xfId="5245"/>
    <cellStyle name="Normal 472" xfId="5246"/>
    <cellStyle name="Normal 472 2" xfId="5247"/>
    <cellStyle name="Normal 473" xfId="5248"/>
    <cellStyle name="Normal 474" xfId="5249"/>
    <cellStyle name="Normal 475" xfId="5250"/>
    <cellStyle name="Normal 476" xfId="5251"/>
    <cellStyle name="Normal 477" xfId="5252"/>
    <cellStyle name="Normal 478" xfId="5253"/>
    <cellStyle name="Normal 479" xfId="5254"/>
    <cellStyle name="Normal 48" xfId="5255"/>
    <cellStyle name="Normal 480" xfId="5256"/>
    <cellStyle name="Normal 481" xfId="5257"/>
    <cellStyle name="Normal 482" xfId="5258"/>
    <cellStyle name="Normal 483" xfId="5259"/>
    <cellStyle name="Normal 484" xfId="5260"/>
    <cellStyle name="Normal 485" xfId="5261"/>
    <cellStyle name="Normal 486" xfId="5262"/>
    <cellStyle name="Normal 487" xfId="5263"/>
    <cellStyle name="Normal 488" xfId="5264"/>
    <cellStyle name="Normal 489" xfId="5265"/>
    <cellStyle name="Normal 49" xfId="5266"/>
    <cellStyle name="Normal 490" xfId="5267"/>
    <cellStyle name="Normal 491" xfId="5268"/>
    <cellStyle name="Normal 492" xfId="5269"/>
    <cellStyle name="Normal 493" xfId="5270"/>
    <cellStyle name="Normal 494" xfId="5271"/>
    <cellStyle name="Normal 495" xfId="5272"/>
    <cellStyle name="Normal 496" xfId="5273"/>
    <cellStyle name="Normal 497" xfId="5274"/>
    <cellStyle name="Normal 498" xfId="5275"/>
    <cellStyle name="Normal 499" xfId="5276"/>
    <cellStyle name="Normal 5" xfId="5277"/>
    <cellStyle name="Normal 5 2" xfId="5278"/>
    <cellStyle name="Normal 5 2 2" xfId="5279"/>
    <cellStyle name="Normal 5 2 3" xfId="5280"/>
    <cellStyle name="Normal 5 3" xfId="5281"/>
    <cellStyle name="Normal 5 4" xfId="5282"/>
    <cellStyle name="Normal 5 5" xfId="5283"/>
    <cellStyle name="Normal 50" xfId="5284"/>
    <cellStyle name="Normal 500" xfId="5285"/>
    <cellStyle name="Normal 501" xfId="5286"/>
    <cellStyle name="Normal 502" xfId="5287"/>
    <cellStyle name="Normal 503" xfId="5288"/>
    <cellStyle name="Normal 504" xfId="5289"/>
    <cellStyle name="Normal 505" xfId="5290"/>
    <cellStyle name="Normal 506" xfId="5291"/>
    <cellStyle name="Normal 507" xfId="5292"/>
    <cellStyle name="Normal 508" xfId="5293"/>
    <cellStyle name="Normal 509" xfId="5294"/>
    <cellStyle name="Normal 51" xfId="5295"/>
    <cellStyle name="Normal 510" xfId="5296"/>
    <cellStyle name="Normal 511" xfId="5297"/>
    <cellStyle name="Normal 512" xfId="5298"/>
    <cellStyle name="Normal 513" xfId="5299"/>
    <cellStyle name="Normal 514" xfId="5300"/>
    <cellStyle name="Normal 514 2" xfId="5301"/>
    <cellStyle name="Normal 515" xfId="5302"/>
    <cellStyle name="Normal 516" xfId="5303"/>
    <cellStyle name="Normal 517" xfId="5304"/>
    <cellStyle name="Normal 518" xfId="5305"/>
    <cellStyle name="Normal 519" xfId="5306"/>
    <cellStyle name="Normal 52" xfId="5307"/>
    <cellStyle name="Normal 520" xfId="5308"/>
    <cellStyle name="Normal 521 2" xfId="34"/>
    <cellStyle name="Normal 53" xfId="5309"/>
    <cellStyle name="Normal 54" xfId="5310"/>
    <cellStyle name="Normal 55" xfId="5311"/>
    <cellStyle name="Normal 56" xfId="5312"/>
    <cellStyle name="Normal 57" xfId="5313"/>
    <cellStyle name="Normal 58" xfId="5314"/>
    <cellStyle name="Normal 59" xfId="5315"/>
    <cellStyle name="Normal 6" xfId="5316"/>
    <cellStyle name="Normal 6 10" xfId="5317"/>
    <cellStyle name="Normal 6 11" xfId="5318"/>
    <cellStyle name="Normal 6 12" xfId="5319"/>
    <cellStyle name="Normal 6 13" xfId="5320"/>
    <cellStyle name="Normal 6 14" xfId="5321"/>
    <cellStyle name="Normal 6 15" xfId="5322"/>
    <cellStyle name="Normal 6 16" xfId="5323"/>
    <cellStyle name="Normal 6 2" xfId="5324"/>
    <cellStyle name="Normal 6 2 2" xfId="5325"/>
    <cellStyle name="Normal 6 2 2 2" xfId="5326"/>
    <cellStyle name="Normal 6 2 2 3" xfId="5327"/>
    <cellStyle name="Normal 6 2 2 3 2" xfId="5328"/>
    <cellStyle name="Normal 6 2 2 3 2 2" xfId="5329"/>
    <cellStyle name="Normal 6 2 2 3 3" xfId="5330"/>
    <cellStyle name="Normal 6 2 2 3 4" xfId="5331"/>
    <cellStyle name="Normal 6 2 2 4" xfId="5332"/>
    <cellStyle name="Normal 6 2 2 4 2" xfId="5333"/>
    <cellStyle name="Normal 6 2 3" xfId="5334"/>
    <cellStyle name="Normal 6 2 4" xfId="5335"/>
    <cellStyle name="Normal 6 2 5" xfId="5336"/>
    <cellStyle name="Normal 6 3" xfId="5337"/>
    <cellStyle name="Normal 6 4" xfId="5338"/>
    <cellStyle name="Normal 6 4 2" xfId="5339"/>
    <cellStyle name="Normal 6 4 3" xfId="5340"/>
    <cellStyle name="Normal 6 5" xfId="5341"/>
    <cellStyle name="Normal 6 6" xfId="5342"/>
    <cellStyle name="Normal 6 7" xfId="5343"/>
    <cellStyle name="Normal 6 8" xfId="5344"/>
    <cellStyle name="Normal 6 9" xfId="5345"/>
    <cellStyle name="Normal 6_Long An thuy loi" xfId="5346"/>
    <cellStyle name="Normal 60" xfId="5347"/>
    <cellStyle name="Normal 61" xfId="5348"/>
    <cellStyle name="Normal 62" xfId="5349"/>
    <cellStyle name="Normal 63" xfId="5350"/>
    <cellStyle name="Normal 64" xfId="5351"/>
    <cellStyle name="Normal 65" xfId="5352"/>
    <cellStyle name="Normal 66" xfId="5353"/>
    <cellStyle name="Normal 67" xfId="5354"/>
    <cellStyle name="Normal 68" xfId="5355"/>
    <cellStyle name="Normal 69" xfId="5356"/>
    <cellStyle name="Normal 7" xfId="5357"/>
    <cellStyle name="Normal 7 2" xfId="5358"/>
    <cellStyle name="Normal 7 2 2" xfId="5359"/>
    <cellStyle name="Normal 7 2 3" xfId="5360"/>
    <cellStyle name="Normal 7 3" xfId="5361"/>
    <cellStyle name="Normal 7 3 2" xfId="5362"/>
    <cellStyle name="Normal 7 3 3" xfId="5363"/>
    <cellStyle name="Normal 7 4" xfId="5364"/>
    <cellStyle name="Normal 7 5" xfId="5365"/>
    <cellStyle name="Normal 7_!1 1 bao cao giao KH ve HTCMT vung TNB   12-12-2011" xfId="5366"/>
    <cellStyle name="Normal 70" xfId="5367"/>
    <cellStyle name="Normal 71" xfId="5368"/>
    <cellStyle name="Normal 72" xfId="5369"/>
    <cellStyle name="Normal 73" xfId="5370"/>
    <cellStyle name="Normal 74" xfId="5371"/>
    <cellStyle name="Normal 75" xfId="5372"/>
    <cellStyle name="Normal 76" xfId="5373"/>
    <cellStyle name="Normal 77" xfId="5374"/>
    <cellStyle name="Normal 78" xfId="5375"/>
    <cellStyle name="Normal 79" xfId="5376"/>
    <cellStyle name="Normal 8" xfId="5377"/>
    <cellStyle name="Normal 8 2" xfId="5378"/>
    <cellStyle name="Normal 8 2 2" xfId="5379"/>
    <cellStyle name="Normal 8 2 2 2" xfId="5380"/>
    <cellStyle name="Normal 8 2 3" xfId="5381"/>
    <cellStyle name="Normal 8 2_Phuongangiao 1-giaoxulykythuat" xfId="5382"/>
    <cellStyle name="Normal 8 3" xfId="5383"/>
    <cellStyle name="Normal 8_KH KH2014-TPCP (11-12-2013)-3 ( lay theo DH TPCP 2012-2015 da trinh)" xfId="5384"/>
    <cellStyle name="Normal 80" xfId="5385"/>
    <cellStyle name="Normal 81" xfId="5386"/>
    <cellStyle name="Normal 82" xfId="5387"/>
    <cellStyle name="Normal 83" xfId="5388"/>
    <cellStyle name="Normal 84" xfId="5389"/>
    <cellStyle name="Normal 85" xfId="5390"/>
    <cellStyle name="Normal 86" xfId="5391"/>
    <cellStyle name="Normal 87" xfId="5392"/>
    <cellStyle name="Normal 88" xfId="5393"/>
    <cellStyle name="Normal 89" xfId="5394"/>
    <cellStyle name="Normal 9" xfId="5395"/>
    <cellStyle name="Normal 9 10" xfId="5396"/>
    <cellStyle name="Normal 9 12" xfId="5397"/>
    <cellStyle name="Normal 9 13" xfId="5398"/>
    <cellStyle name="Normal 9 17" xfId="5399"/>
    <cellStyle name="Normal 9 2" xfId="5400"/>
    <cellStyle name="Normal 9 21" xfId="5401"/>
    <cellStyle name="Normal 9 23" xfId="5402"/>
    <cellStyle name="Normal 9 3" xfId="5403"/>
    <cellStyle name="Normal 9 4" xfId="5404"/>
    <cellStyle name="Normal 9 46" xfId="5405"/>
    <cellStyle name="Normal 9 47" xfId="5406"/>
    <cellStyle name="Normal 9 48" xfId="5407"/>
    <cellStyle name="Normal 9 49" xfId="5408"/>
    <cellStyle name="Normal 9 5" xfId="5409"/>
    <cellStyle name="Normal 9 50" xfId="5410"/>
    <cellStyle name="Normal 9 51" xfId="5411"/>
    <cellStyle name="Normal 9 52" xfId="5412"/>
    <cellStyle name="Normal 9_Bieu KH trung han BKH TW" xfId="5413"/>
    <cellStyle name="Normal 90" xfId="5414"/>
    <cellStyle name="Normal 91" xfId="5415"/>
    <cellStyle name="Normal 92" xfId="5416"/>
    <cellStyle name="Normal 93" xfId="5417"/>
    <cellStyle name="Normal 94" xfId="5418"/>
    <cellStyle name="Normal 95" xfId="5419"/>
    <cellStyle name="Normal 96" xfId="5420"/>
    <cellStyle name="Normal 97" xfId="5421"/>
    <cellStyle name="Normal 98" xfId="5422"/>
    <cellStyle name="Normal 99" xfId="5423"/>
    <cellStyle name="Normal_Bieu mau (CV )" xfId="3"/>
    <cellStyle name="Normal_Bieu mau (CV ) 2" xfId="22"/>
    <cellStyle name="Normal_Bieu XDCB Phat trien KT-XH nam 2011" xfId="9"/>
    <cellStyle name="Normal1" xfId="5424"/>
    <cellStyle name="Normal1 2" xfId="5425"/>
    <cellStyle name="Normal1 3" xfId="5426"/>
    <cellStyle name="Normal1 4" xfId="5427"/>
    <cellStyle name="Normal8" xfId="5428"/>
    <cellStyle name="Normal8 2" xfId="5429"/>
    <cellStyle name="Normale_ PESO ELETTR." xfId="5430"/>
    <cellStyle name="Normalny_Cennik obowiazuje od 06-08-2001 r (1)" xfId="5431"/>
    <cellStyle name="Note 2" xfId="5432"/>
    <cellStyle name="Note 2 2" xfId="5433"/>
    <cellStyle name="Note 2 3" xfId="5434"/>
    <cellStyle name="Note 3" xfId="5435"/>
    <cellStyle name="Note 3 2" xfId="5436"/>
    <cellStyle name="Note 4" xfId="5437"/>
    <cellStyle name="Note 4 2" xfId="5438"/>
    <cellStyle name="Note 5" xfId="5439"/>
    <cellStyle name="NWM" xfId="5440"/>
    <cellStyle name="Ò_x000a_Normal_123569" xfId="5443"/>
    <cellStyle name="Ò_x000d_Normal_123569" xfId="5444"/>
    <cellStyle name="Ò_x005f_x000d_Normal_123569" xfId="5445"/>
    <cellStyle name="Ò_x005f_x005f_x005f_x000d_Normal_123569" xfId="5446"/>
    <cellStyle name="Œ…‹æØ‚è [0.00]_ÆÂ¹²" xfId="5447"/>
    <cellStyle name="Œ…‹æØ‚è_laroux" xfId="5448"/>
    <cellStyle name="oft Excel]_x000a__x000a_Comment=open=/f ‚ðw’è‚·‚é‚ÆAƒ†[ƒU[’è‹`ŠÖ”‚ðŠÖ”“\‚è•t‚¯‚Ìˆê——‚É“o˜^‚·‚é‚±‚Æ‚ª‚Å‚«‚Ü‚·B_x000a__x000a_Maximized" xfId="5449"/>
    <cellStyle name="oft Excel]_x000a__x000a_Comment=open=/f ‚ðŽw’è‚·‚é‚ÆAƒ†[ƒU[’è‹`ŠÖ”‚ðŠÖ”“\‚è•t‚¯‚Ìˆê——‚É“o˜^‚·‚é‚±‚Æ‚ª‚Å‚«‚Ü‚·B_x000a__x000a_Maximized" xfId="5450"/>
    <cellStyle name="oft Excel]_x000a__x000a_Comment=The open=/f lines load custom functions into the Paste Function list._x000a__x000a_Maximized=2_x000a__x000a_Basics=1_x000a__x000a_A" xfId="5451"/>
    <cellStyle name="oft Excel]_x000a__x000a_Comment=The open=/f lines load custom functions into the Paste Function list._x000a__x000a_Maximized=3_x000a__x000a_Basics=1_x000a__x000a_A" xfId="5452"/>
    <cellStyle name="oft Excel]_x000d__x000a_Comment=open=/f ‚ðw’è‚·‚é‚ÆAƒ†[ƒU[’è‹`ŠÖ”‚ðŠÖ”“\‚è•t‚¯‚Ìˆê——‚É“o˜^‚·‚é‚±‚Æ‚ª‚Å‚«‚Ü‚·B_x000d__x000a_Maximized" xfId="5453"/>
    <cellStyle name="oft Excel]_x000d__x000a_Comment=open=/f ‚ðŽw’è‚·‚é‚ÆAƒ†[ƒU[’è‹`ŠÖ”‚ðŠÖ”“\‚è•t‚¯‚Ìˆê——‚É“o˜^‚·‚é‚±‚Æ‚ª‚Å‚«‚Ü‚·B_x000d__x000a_Maximized" xfId="5454"/>
    <cellStyle name="oft Excel]_x000d__x000a_Comment=open=/f ‚ðŽw’è‚·‚é‚ÆAƒ†[ƒU[’è‹`ŠÖ”‚ðŠÖ”“\‚è•t‚¯‚Ìˆê——‚É“o˜^‚·‚é‚±‚Æ‚ª‚Å‚«‚Ü‚·B_x000d__x000a_Maximized 2" xfId="5455"/>
    <cellStyle name="oft Excel]_x000d__x000a_Comment=The open=/f lines load custom functions into the Paste Function list._x000d__x000a_Maximized=2_x000d__x000a_Basics=1_x000d__x000a_A" xfId="5456"/>
    <cellStyle name="oft Excel]_x000d__x000a_Comment=The open=/f lines load custom functions into the Paste Function list._x000d__x000a_Maximized=2_x000d__x000a_Basics=1_x000d__x000a_A 2" xfId="5457"/>
    <cellStyle name="oft Excel]_x000d__x000a_Comment=The open=/f lines load custom functions into the Paste Function list._x000d__x000a_Maximized=2_x000d__x000a_Basics=1_x000d__x000a_A 3" xfId="5458"/>
    <cellStyle name="oft Excel]_x000d__x000a_Comment=The open=/f lines load custom functions into the Paste Function list._x000d__x000a_Maximized=2_x000d__x000a_Basics=1_x000d__x000a_A 4" xfId="5459"/>
    <cellStyle name="oft Excel]_x000d__x000a_Comment=The open=/f lines load custom functions into the Paste Function list._x000d__x000a_Maximized=3_x000d__x000a_Basics=1_x000d__x000a_A" xfId="5460"/>
    <cellStyle name="oft Excel]_x000d__x000a_Comment=The open=/f lines load custom functions into the Paste Function list._x000d__x000a_Maximized=3_x000d__x000a_Basics=1_x000d__x000a_A 2" xfId="5461"/>
    <cellStyle name="oft Excel]_x000d__x000a_Comment=The open=/f lines load custom functions into the Paste Function list._x000d__x000a_Maximized=3_x000d__x000a_Basics=1_x000d__x000a_A 3" xfId="5462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5463"/>
    <cellStyle name="omma [0]_Mktg Prog" xfId="5464"/>
    <cellStyle name="ormal_Sheet1_1" xfId="5465"/>
    <cellStyle name="Output 2" xfId="5466"/>
    <cellStyle name="Output 2 2" xfId="5467"/>
    <cellStyle name="Output 2 3" xfId="5468"/>
    <cellStyle name="Output 3" xfId="5469"/>
    <cellStyle name="Output 4" xfId="5470"/>
    <cellStyle name="p" xfId="5471"/>
    <cellStyle name="paint" xfId="5472"/>
    <cellStyle name="paint 2" xfId="5473"/>
    <cellStyle name="paint_05-12  KH trung han 2016-2020 - Liem Thinh edited" xfId="5474"/>
    <cellStyle name="Pattern" xfId="5475"/>
    <cellStyle name="Pattern 10" xfId="5476"/>
    <cellStyle name="Pattern 11" xfId="5477"/>
    <cellStyle name="Pattern 12" xfId="5478"/>
    <cellStyle name="Pattern 13" xfId="5479"/>
    <cellStyle name="Pattern 14" xfId="5480"/>
    <cellStyle name="Pattern 15" xfId="5481"/>
    <cellStyle name="Pattern 16" xfId="5482"/>
    <cellStyle name="Pattern 2" xfId="5483"/>
    <cellStyle name="Pattern 3" xfId="5484"/>
    <cellStyle name="Pattern 4" xfId="5485"/>
    <cellStyle name="Pattern 5" xfId="5486"/>
    <cellStyle name="Pattern 6" xfId="5487"/>
    <cellStyle name="Pattern 7" xfId="5488"/>
    <cellStyle name="Pattern 8" xfId="5489"/>
    <cellStyle name="Pattern 9" xfId="5490"/>
    <cellStyle name="per.style" xfId="5491"/>
    <cellStyle name="per.style 2" xfId="5492"/>
    <cellStyle name="Percent %" xfId="5493"/>
    <cellStyle name="Percent % Long Underline" xfId="5494"/>
    <cellStyle name="Percent %_Worksheet in  US Financial Statements Ref. Workbook - Single Co" xfId="5495"/>
    <cellStyle name="Percent (0)" xfId="5496"/>
    <cellStyle name="Percent (0) 10" xfId="5497"/>
    <cellStyle name="Percent (0) 11" xfId="5498"/>
    <cellStyle name="Percent (0) 12" xfId="5499"/>
    <cellStyle name="Percent (0) 13" xfId="5500"/>
    <cellStyle name="Percent (0) 14" xfId="5501"/>
    <cellStyle name="Percent (0) 15" xfId="5502"/>
    <cellStyle name="Percent (0) 2" xfId="5503"/>
    <cellStyle name="Percent (0) 3" xfId="5504"/>
    <cellStyle name="Percent (0) 4" xfId="5505"/>
    <cellStyle name="Percent (0) 5" xfId="5506"/>
    <cellStyle name="Percent (0) 6" xfId="5507"/>
    <cellStyle name="Percent (0) 7" xfId="5508"/>
    <cellStyle name="Percent (0) 8" xfId="5509"/>
    <cellStyle name="Percent (0) 9" xfId="5510"/>
    <cellStyle name="Percent [0]" xfId="5511"/>
    <cellStyle name="Percent [0] 10" xfId="5512"/>
    <cellStyle name="Percent [0] 11" xfId="5513"/>
    <cellStyle name="Percent [0] 12" xfId="5514"/>
    <cellStyle name="Percent [0] 13" xfId="5515"/>
    <cellStyle name="Percent [0] 14" xfId="5516"/>
    <cellStyle name="Percent [0] 15" xfId="5517"/>
    <cellStyle name="Percent [0] 16" xfId="5518"/>
    <cellStyle name="Percent [0] 2" xfId="5519"/>
    <cellStyle name="Percent [0] 3" xfId="5520"/>
    <cellStyle name="Percent [0] 4" xfId="5521"/>
    <cellStyle name="Percent [0] 5" xfId="5522"/>
    <cellStyle name="Percent [0] 6" xfId="5523"/>
    <cellStyle name="Percent [0] 7" xfId="5524"/>
    <cellStyle name="Percent [0] 8" xfId="5525"/>
    <cellStyle name="Percent [0] 9" xfId="5526"/>
    <cellStyle name="Percent [00]" xfId="5527"/>
    <cellStyle name="Percent [00] 10" xfId="5528"/>
    <cellStyle name="Percent [00] 11" xfId="5529"/>
    <cellStyle name="Percent [00] 12" xfId="5530"/>
    <cellStyle name="Percent [00] 13" xfId="5531"/>
    <cellStyle name="Percent [00] 14" xfId="5532"/>
    <cellStyle name="Percent [00] 15" xfId="5533"/>
    <cellStyle name="Percent [00] 16" xfId="5534"/>
    <cellStyle name="Percent [00] 2" xfId="5535"/>
    <cellStyle name="Percent [00] 3" xfId="5536"/>
    <cellStyle name="Percent [00] 4" xfId="5537"/>
    <cellStyle name="Percent [00] 5" xfId="5538"/>
    <cellStyle name="Percent [00] 6" xfId="5539"/>
    <cellStyle name="Percent [00] 7" xfId="5540"/>
    <cellStyle name="Percent [00] 8" xfId="5541"/>
    <cellStyle name="Percent [00] 9" xfId="5542"/>
    <cellStyle name="Percent [2]" xfId="5543"/>
    <cellStyle name="Percent [2] 10" xfId="5544"/>
    <cellStyle name="Percent [2] 11" xfId="5545"/>
    <cellStyle name="Percent [2] 12" xfId="5546"/>
    <cellStyle name="Percent [2] 13" xfId="5547"/>
    <cellStyle name="Percent [2] 14" xfId="5548"/>
    <cellStyle name="Percent [2] 15" xfId="5549"/>
    <cellStyle name="Percent [2] 16" xfId="5550"/>
    <cellStyle name="Percent [2] 2" xfId="5551"/>
    <cellStyle name="Percent [2] 2 2" xfId="5552"/>
    <cellStyle name="Percent [2] 3" xfId="5553"/>
    <cellStyle name="Percent [2] 4" xfId="5554"/>
    <cellStyle name="Percent [2] 5" xfId="5555"/>
    <cellStyle name="Percent [2] 6" xfId="5556"/>
    <cellStyle name="Percent [2] 7" xfId="5557"/>
    <cellStyle name="Percent [2] 8" xfId="5558"/>
    <cellStyle name="Percent [2] 9" xfId="5559"/>
    <cellStyle name="Percent 0.0%" xfId="5560"/>
    <cellStyle name="Percent 0.0% Long Underline" xfId="5561"/>
    <cellStyle name="Percent 0.00%" xfId="5562"/>
    <cellStyle name="Percent 0.00% Long Underline" xfId="5563"/>
    <cellStyle name="Percent 0.000%" xfId="5564"/>
    <cellStyle name="Percent 0.000% Long Underline" xfId="5565"/>
    <cellStyle name="Percent 10" xfId="5566"/>
    <cellStyle name="Percent 10 2" xfId="5567"/>
    <cellStyle name="Percent 100" xfId="5568"/>
    <cellStyle name="Percent 101" xfId="5569"/>
    <cellStyle name="Percent 102" xfId="5570"/>
    <cellStyle name="Percent 11" xfId="5571"/>
    <cellStyle name="Percent 11 2" xfId="5572"/>
    <cellStyle name="Percent 12" xfId="5573"/>
    <cellStyle name="Percent 12 2" xfId="5574"/>
    <cellStyle name="Percent 13" xfId="5575"/>
    <cellStyle name="Percent 13 2" xfId="5576"/>
    <cellStyle name="Percent 14" xfId="5577"/>
    <cellStyle name="Percent 14 2" xfId="5578"/>
    <cellStyle name="Percent 15" xfId="5579"/>
    <cellStyle name="Percent 16" xfId="5580"/>
    <cellStyle name="Percent 17" xfId="5581"/>
    <cellStyle name="Percent 18" xfId="5582"/>
    <cellStyle name="Percent 19" xfId="5583"/>
    <cellStyle name="Percent 19 2" xfId="5584"/>
    <cellStyle name="Percent 2" xfId="5585"/>
    <cellStyle name="Percent 2 2" xfId="5586"/>
    <cellStyle name="Percent 2 2 2" xfId="5587"/>
    <cellStyle name="Percent 2 2 3" xfId="5588"/>
    <cellStyle name="Percent 2 3" xfId="5589"/>
    <cellStyle name="Percent 2 4" xfId="5590"/>
    <cellStyle name="Percent 20" xfId="5591"/>
    <cellStyle name="Percent 20 2" xfId="5592"/>
    <cellStyle name="Percent 21" xfId="5593"/>
    <cellStyle name="Percent 22" xfId="5594"/>
    <cellStyle name="Percent 23" xfId="5595"/>
    <cellStyle name="Percent 24" xfId="5596"/>
    <cellStyle name="Percent 25" xfId="5597"/>
    <cellStyle name="Percent 26" xfId="5598"/>
    <cellStyle name="Percent 27" xfId="5599"/>
    <cellStyle name="Percent 28" xfId="5600"/>
    <cellStyle name="Percent 29" xfId="5601"/>
    <cellStyle name="Percent 3" xfId="5602"/>
    <cellStyle name="Percent 3 2" xfId="5603"/>
    <cellStyle name="Percent 3 3" xfId="5604"/>
    <cellStyle name="Percent 30" xfId="5605"/>
    <cellStyle name="Percent 31" xfId="5606"/>
    <cellStyle name="Percent 32" xfId="5607"/>
    <cellStyle name="Percent 33" xfId="5608"/>
    <cellStyle name="Percent 34" xfId="5609"/>
    <cellStyle name="Percent 35" xfId="5610"/>
    <cellStyle name="Percent 36" xfId="5611"/>
    <cellStyle name="Percent 37" xfId="5612"/>
    <cellStyle name="Percent 38" xfId="5613"/>
    <cellStyle name="Percent 39" xfId="5614"/>
    <cellStyle name="Percent 4" xfId="5615"/>
    <cellStyle name="Percent 4 2" xfId="5616"/>
    <cellStyle name="Percent 40" xfId="5617"/>
    <cellStyle name="Percent 41" xfId="5618"/>
    <cellStyle name="Percent 42" xfId="5619"/>
    <cellStyle name="Percent 43" xfId="5620"/>
    <cellStyle name="Percent 44" xfId="5621"/>
    <cellStyle name="Percent 45" xfId="5622"/>
    <cellStyle name="Percent 46" xfId="5623"/>
    <cellStyle name="Percent 47" xfId="5624"/>
    <cellStyle name="Percent 48" xfId="5625"/>
    <cellStyle name="Percent 49" xfId="5626"/>
    <cellStyle name="Percent 5" xfId="5627"/>
    <cellStyle name="Percent 5 2" xfId="5628"/>
    <cellStyle name="Percent 50" xfId="5629"/>
    <cellStyle name="Percent 51" xfId="5630"/>
    <cellStyle name="Percent 52" xfId="5631"/>
    <cellStyle name="Percent 53" xfId="5632"/>
    <cellStyle name="Percent 54" xfId="5633"/>
    <cellStyle name="Percent 55" xfId="5634"/>
    <cellStyle name="Percent 56" xfId="5635"/>
    <cellStyle name="Percent 57" xfId="5636"/>
    <cellStyle name="Percent 58" xfId="5637"/>
    <cellStyle name="Percent 59" xfId="5638"/>
    <cellStyle name="Percent 6" xfId="5639"/>
    <cellStyle name="Percent 6 2" xfId="5640"/>
    <cellStyle name="Percent 60" xfId="5641"/>
    <cellStyle name="Percent 61" xfId="5642"/>
    <cellStyle name="Percent 62" xfId="5643"/>
    <cellStyle name="Percent 63" xfId="5644"/>
    <cellStyle name="Percent 64" xfId="5645"/>
    <cellStyle name="Percent 65" xfId="5646"/>
    <cellStyle name="Percent 66" xfId="5647"/>
    <cellStyle name="Percent 67" xfId="5648"/>
    <cellStyle name="Percent 68" xfId="5649"/>
    <cellStyle name="Percent 69" xfId="5650"/>
    <cellStyle name="Percent 7" xfId="5651"/>
    <cellStyle name="Percent 7 2" xfId="5652"/>
    <cellStyle name="Percent 70" xfId="5653"/>
    <cellStyle name="Percent 71" xfId="5654"/>
    <cellStyle name="Percent 72" xfId="5655"/>
    <cellStyle name="Percent 73" xfId="5656"/>
    <cellStyle name="Percent 74" xfId="5657"/>
    <cellStyle name="Percent 75" xfId="5658"/>
    <cellStyle name="Percent 76" xfId="5659"/>
    <cellStyle name="Percent 77" xfId="5660"/>
    <cellStyle name="Percent 78" xfId="5661"/>
    <cellStyle name="Percent 79" xfId="5662"/>
    <cellStyle name="Percent 8" xfId="5663"/>
    <cellStyle name="Percent 8 2" xfId="5664"/>
    <cellStyle name="Percent 8 3" xfId="5665"/>
    <cellStyle name="Percent 8 3 2" xfId="5666"/>
    <cellStyle name="Percent 80" xfId="5667"/>
    <cellStyle name="Percent 81" xfId="5668"/>
    <cellStyle name="Percent 82" xfId="5669"/>
    <cellStyle name="Percent 83" xfId="5670"/>
    <cellStyle name="Percent 84" xfId="5671"/>
    <cellStyle name="Percent 85" xfId="5672"/>
    <cellStyle name="Percent 86" xfId="5673"/>
    <cellStyle name="Percent 87" xfId="5674"/>
    <cellStyle name="Percent 88" xfId="5675"/>
    <cellStyle name="Percent 89" xfId="5676"/>
    <cellStyle name="Percent 9" xfId="5677"/>
    <cellStyle name="Percent 9 2" xfId="5678"/>
    <cellStyle name="Percent 9 3" xfId="5679"/>
    <cellStyle name="Percent 9 3 2" xfId="5680"/>
    <cellStyle name="Percent 90" xfId="5681"/>
    <cellStyle name="Percent 91" xfId="5682"/>
    <cellStyle name="Percent 92" xfId="5683"/>
    <cellStyle name="Percent 93" xfId="5684"/>
    <cellStyle name="Percent 94" xfId="5685"/>
    <cellStyle name="Percent 95" xfId="5686"/>
    <cellStyle name="Percent 96" xfId="5687"/>
    <cellStyle name="Percent 97" xfId="5688"/>
    <cellStyle name="Percent 98" xfId="5689"/>
    <cellStyle name="Percent 99" xfId="5690"/>
    <cellStyle name="PERCENTAGE" xfId="5691"/>
    <cellStyle name="PERCENTAGE 2" xfId="5692"/>
    <cellStyle name="PrePop Currency (0)" xfId="5693"/>
    <cellStyle name="PrePop Currency (0) 10" xfId="5694"/>
    <cellStyle name="PrePop Currency (0) 11" xfId="5695"/>
    <cellStyle name="PrePop Currency (0) 12" xfId="5696"/>
    <cellStyle name="PrePop Currency (0) 13" xfId="5697"/>
    <cellStyle name="PrePop Currency (0) 14" xfId="5698"/>
    <cellStyle name="PrePop Currency (0) 15" xfId="5699"/>
    <cellStyle name="PrePop Currency (0) 16" xfId="5700"/>
    <cellStyle name="PrePop Currency (0) 2" xfId="5701"/>
    <cellStyle name="PrePop Currency (0) 3" xfId="5702"/>
    <cellStyle name="PrePop Currency (0) 4" xfId="5703"/>
    <cellStyle name="PrePop Currency (0) 5" xfId="5704"/>
    <cellStyle name="PrePop Currency (0) 6" xfId="5705"/>
    <cellStyle name="PrePop Currency (0) 7" xfId="5706"/>
    <cellStyle name="PrePop Currency (0) 8" xfId="5707"/>
    <cellStyle name="PrePop Currency (0) 9" xfId="5708"/>
    <cellStyle name="PrePop Currency (2)" xfId="5709"/>
    <cellStyle name="PrePop Currency (2) 10" xfId="5710"/>
    <cellStyle name="PrePop Currency (2) 11" xfId="5711"/>
    <cellStyle name="PrePop Currency (2) 12" xfId="5712"/>
    <cellStyle name="PrePop Currency (2) 13" xfId="5713"/>
    <cellStyle name="PrePop Currency (2) 14" xfId="5714"/>
    <cellStyle name="PrePop Currency (2) 15" xfId="5715"/>
    <cellStyle name="PrePop Currency (2) 16" xfId="5716"/>
    <cellStyle name="PrePop Currency (2) 2" xfId="5717"/>
    <cellStyle name="PrePop Currency (2) 3" xfId="5718"/>
    <cellStyle name="PrePop Currency (2) 4" xfId="5719"/>
    <cellStyle name="PrePop Currency (2) 5" xfId="5720"/>
    <cellStyle name="PrePop Currency (2) 6" xfId="5721"/>
    <cellStyle name="PrePop Currency (2) 7" xfId="5722"/>
    <cellStyle name="PrePop Currency (2) 8" xfId="5723"/>
    <cellStyle name="PrePop Currency (2) 9" xfId="5724"/>
    <cellStyle name="PrePop Units (0)" xfId="5725"/>
    <cellStyle name="PrePop Units (0) 10" xfId="5726"/>
    <cellStyle name="PrePop Units (0) 11" xfId="5727"/>
    <cellStyle name="PrePop Units (0) 12" xfId="5728"/>
    <cellStyle name="PrePop Units (0) 13" xfId="5729"/>
    <cellStyle name="PrePop Units (0) 14" xfId="5730"/>
    <cellStyle name="PrePop Units (0) 15" xfId="5731"/>
    <cellStyle name="PrePop Units (0) 16" xfId="5732"/>
    <cellStyle name="PrePop Units (0) 2" xfId="5733"/>
    <cellStyle name="PrePop Units (0) 3" xfId="5734"/>
    <cellStyle name="PrePop Units (0) 4" xfId="5735"/>
    <cellStyle name="PrePop Units (0) 5" xfId="5736"/>
    <cellStyle name="PrePop Units (0) 6" xfId="5737"/>
    <cellStyle name="PrePop Units (0) 7" xfId="5738"/>
    <cellStyle name="PrePop Units (0) 8" xfId="5739"/>
    <cellStyle name="PrePop Units (0) 9" xfId="5740"/>
    <cellStyle name="PrePop Units (1)" xfId="5741"/>
    <cellStyle name="PrePop Units (1) 10" xfId="5742"/>
    <cellStyle name="PrePop Units (1) 11" xfId="5743"/>
    <cellStyle name="PrePop Units (1) 12" xfId="5744"/>
    <cellStyle name="PrePop Units (1) 13" xfId="5745"/>
    <cellStyle name="PrePop Units (1) 14" xfId="5746"/>
    <cellStyle name="PrePop Units (1) 15" xfId="5747"/>
    <cellStyle name="PrePop Units (1) 16" xfId="5748"/>
    <cellStyle name="PrePop Units (1) 2" xfId="5749"/>
    <cellStyle name="PrePop Units (1) 3" xfId="5750"/>
    <cellStyle name="PrePop Units (1) 4" xfId="5751"/>
    <cellStyle name="PrePop Units (1) 5" xfId="5752"/>
    <cellStyle name="PrePop Units (1) 6" xfId="5753"/>
    <cellStyle name="PrePop Units (1) 7" xfId="5754"/>
    <cellStyle name="PrePop Units (1) 8" xfId="5755"/>
    <cellStyle name="PrePop Units (1) 9" xfId="5756"/>
    <cellStyle name="PrePop Units (2)" xfId="5757"/>
    <cellStyle name="PrePop Units (2) 10" xfId="5758"/>
    <cellStyle name="PrePop Units (2) 11" xfId="5759"/>
    <cellStyle name="PrePop Units (2) 12" xfId="5760"/>
    <cellStyle name="PrePop Units (2) 13" xfId="5761"/>
    <cellStyle name="PrePop Units (2) 14" xfId="5762"/>
    <cellStyle name="PrePop Units (2) 15" xfId="5763"/>
    <cellStyle name="PrePop Units (2) 16" xfId="5764"/>
    <cellStyle name="PrePop Units (2) 2" xfId="5765"/>
    <cellStyle name="PrePop Units (2) 3" xfId="5766"/>
    <cellStyle name="PrePop Units (2) 4" xfId="5767"/>
    <cellStyle name="PrePop Units (2) 5" xfId="5768"/>
    <cellStyle name="PrePop Units (2) 6" xfId="5769"/>
    <cellStyle name="PrePop Units (2) 7" xfId="5770"/>
    <cellStyle name="PrePop Units (2) 8" xfId="5771"/>
    <cellStyle name="PrePop Units (2) 9" xfId="5772"/>
    <cellStyle name="pricing" xfId="5773"/>
    <cellStyle name="pricing 2" xfId="5774"/>
    <cellStyle name="PSChar" xfId="5775"/>
    <cellStyle name="PSChar 2" xfId="5776"/>
    <cellStyle name="PSHeading" xfId="5777"/>
    <cellStyle name="PSHeading 2" xfId="5778"/>
    <cellStyle name="Quantity" xfId="5779"/>
    <cellStyle name="regstoresfromspecstores" xfId="5780"/>
    <cellStyle name="regstoresfromspecstores 2" xfId="5781"/>
    <cellStyle name="RevList" xfId="5782"/>
    <cellStyle name="RevList 2" xfId="5783"/>
    <cellStyle name="rlink_tiªn l­în_x005f_x001b_Hyperlink_TONG HOP KINH PHI" xfId="5784"/>
    <cellStyle name="rmal_ADAdot" xfId="5785"/>
    <cellStyle name="S—_x0008_" xfId="5786"/>
    <cellStyle name="S—_x0008_ 2" xfId="5787"/>
    <cellStyle name="s]_x000a__x000a_spooler=yes_x000a__x000a_load=_x000a__x000a_Beep=yes_x000a__x000a_NullPort=None_x000a__x000a_BorderWidth=3_x000a__x000a_CursorBlinkRate=1200_x000a__x000a_DoubleClickSpeed=452_x000a__x000a_Programs=co" xfId="5788"/>
    <cellStyle name="s]_x000d__x000a_spooler=yes_x000d__x000a_load=_x000d__x000a_Beep=yes_x000d__x000a_NullPort=None_x000d__x000a_BorderWidth=3_x000d__x000a_CursorBlinkRate=1200_x000d__x000a_DoubleClickSpeed=452_x000d__x000a_Programs=co" xfId="5789"/>
    <cellStyle name="s]_x000d__x000a_spooler=yes_x000d__x000a_load=_x000d__x000a_Beep=yes_x000d__x000a_NullPort=None_x000d__x000a_BorderWidth=3_x000d__x000a_CursorBlinkRate=1200_x000d__x000a_DoubleClickSpeed=452_x000d__x000a_Programs=co 2" xfId="5790"/>
    <cellStyle name="s]_x000d__x000a_spooler=yes_x000d__x000a_load=_x000d__x000a_Beep=yes_x000d__x000a_NullPort=None_x000d__x000a_BorderWidth=3_x000d__x000a_CursorBlinkRate=1200_x000d__x000a_DoubleClickSpeed=452_x000d__x000a_Programs=co 3" xfId="5791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5792"/>
    <cellStyle name="S—_x0008__KH TPCP vung TNB (03-1-2012)" xfId="5793"/>
    <cellStyle name="S—_x005f_x0008_" xfId="5794"/>
    <cellStyle name="SAPBEXaggData" xfId="5795"/>
    <cellStyle name="SAPBEXaggData 2" xfId="5796"/>
    <cellStyle name="SAPBEXaggDataEmph" xfId="5797"/>
    <cellStyle name="SAPBEXaggDataEmph 2" xfId="5798"/>
    <cellStyle name="SAPBEXaggItem" xfId="5799"/>
    <cellStyle name="SAPBEXaggItem 2" xfId="5800"/>
    <cellStyle name="SAPBEXchaText" xfId="5801"/>
    <cellStyle name="SAPBEXchaText 2" xfId="5802"/>
    <cellStyle name="SAPBEXexcBad7" xfId="5803"/>
    <cellStyle name="SAPBEXexcBad7 2" xfId="5804"/>
    <cellStyle name="SAPBEXexcBad8" xfId="5805"/>
    <cellStyle name="SAPBEXexcBad8 2" xfId="5806"/>
    <cellStyle name="SAPBEXexcBad9" xfId="5807"/>
    <cellStyle name="SAPBEXexcBad9 2" xfId="5808"/>
    <cellStyle name="SAPBEXexcCritical4" xfId="5809"/>
    <cellStyle name="SAPBEXexcCritical4 2" xfId="5810"/>
    <cellStyle name="SAPBEXexcCritical5" xfId="5811"/>
    <cellStyle name="SAPBEXexcCritical5 2" xfId="5812"/>
    <cellStyle name="SAPBEXexcCritical6" xfId="5813"/>
    <cellStyle name="SAPBEXexcCritical6 2" xfId="5814"/>
    <cellStyle name="SAPBEXexcGood1" xfId="5815"/>
    <cellStyle name="SAPBEXexcGood1 2" xfId="5816"/>
    <cellStyle name="SAPBEXexcGood2" xfId="5817"/>
    <cellStyle name="SAPBEXexcGood2 2" xfId="5818"/>
    <cellStyle name="SAPBEXexcGood3" xfId="5819"/>
    <cellStyle name="SAPBEXexcGood3 2" xfId="5820"/>
    <cellStyle name="SAPBEXfilterDrill" xfId="5821"/>
    <cellStyle name="SAPBEXfilterDrill 2" xfId="5822"/>
    <cellStyle name="SAPBEXfilterItem" xfId="5823"/>
    <cellStyle name="SAPBEXfilterItem 2" xfId="5824"/>
    <cellStyle name="SAPBEXfilterText" xfId="5825"/>
    <cellStyle name="SAPBEXfilterText 2" xfId="5826"/>
    <cellStyle name="SAPBEXformats" xfId="5827"/>
    <cellStyle name="SAPBEXformats 2" xfId="5828"/>
    <cellStyle name="SAPBEXheaderItem" xfId="5829"/>
    <cellStyle name="SAPBEXheaderItem 2" xfId="5830"/>
    <cellStyle name="SAPBEXheaderText" xfId="5831"/>
    <cellStyle name="SAPBEXheaderText 2" xfId="5832"/>
    <cellStyle name="SAPBEXresData" xfId="5833"/>
    <cellStyle name="SAPBEXresData 2" xfId="5834"/>
    <cellStyle name="SAPBEXresDataEmph" xfId="5835"/>
    <cellStyle name="SAPBEXresDataEmph 2" xfId="5836"/>
    <cellStyle name="SAPBEXresItem" xfId="5837"/>
    <cellStyle name="SAPBEXresItem 2" xfId="5838"/>
    <cellStyle name="SAPBEXstdData" xfId="5839"/>
    <cellStyle name="SAPBEXstdData 2" xfId="5840"/>
    <cellStyle name="SAPBEXstdDataEmph" xfId="5841"/>
    <cellStyle name="SAPBEXstdDataEmph 2" xfId="5842"/>
    <cellStyle name="SAPBEXstdItem" xfId="5843"/>
    <cellStyle name="SAPBEXstdItem 2" xfId="5844"/>
    <cellStyle name="SAPBEXtitle" xfId="5845"/>
    <cellStyle name="SAPBEXtitle 2" xfId="5846"/>
    <cellStyle name="SAPBEXundefined" xfId="5847"/>
    <cellStyle name="SAPBEXundefined 2" xfId="5848"/>
    <cellStyle name="serJet 1200 Series PCL 6" xfId="5849"/>
    <cellStyle name="serJet 1200 Series PCL 6 2" xfId="5850"/>
    <cellStyle name="SHADEDSTORES" xfId="5851"/>
    <cellStyle name="SHADEDSTORES 2" xfId="5852"/>
    <cellStyle name="songuyen" xfId="5853"/>
    <cellStyle name="specstores" xfId="5854"/>
    <cellStyle name="specstores 2" xfId="5855"/>
    <cellStyle name="Standard_AAbgleich" xfId="5856"/>
    <cellStyle name="STTDG" xfId="5857"/>
    <cellStyle name="STTDG 2" xfId="5858"/>
    <cellStyle name="style" xfId="5859"/>
    <cellStyle name="Style 1" xfId="5860"/>
    <cellStyle name="Style 1 2" xfId="5861"/>
    <cellStyle name="Style 1 3" xfId="5862"/>
    <cellStyle name="Style 1 4" xfId="5863"/>
    <cellStyle name="Style 10" xfId="5864"/>
    <cellStyle name="Style 10 2" xfId="5865"/>
    <cellStyle name="Style 100" xfId="5866"/>
    <cellStyle name="Style 101" xfId="5867"/>
    <cellStyle name="Style 102" xfId="5868"/>
    <cellStyle name="Style 103" xfId="5869"/>
    <cellStyle name="Style 104" xfId="5870"/>
    <cellStyle name="Style 105" xfId="5871"/>
    <cellStyle name="Style 106" xfId="5872"/>
    <cellStyle name="Style 107" xfId="5873"/>
    <cellStyle name="Style 108" xfId="5874"/>
    <cellStyle name="Style 109" xfId="5875"/>
    <cellStyle name="Style 11" xfId="5876"/>
    <cellStyle name="Style 11 2" xfId="5877"/>
    <cellStyle name="Style 110" xfId="5878"/>
    <cellStyle name="Style 111" xfId="5879"/>
    <cellStyle name="Style 112" xfId="5880"/>
    <cellStyle name="Style 113" xfId="5881"/>
    <cellStyle name="Style 114" xfId="5882"/>
    <cellStyle name="Style 115" xfId="5883"/>
    <cellStyle name="Style 116" xfId="5884"/>
    <cellStyle name="Style 117" xfId="5885"/>
    <cellStyle name="Style 118" xfId="5886"/>
    <cellStyle name="Style 119" xfId="5887"/>
    <cellStyle name="Style 12" xfId="5888"/>
    <cellStyle name="Style 12 2" xfId="5889"/>
    <cellStyle name="Style 120" xfId="5890"/>
    <cellStyle name="Style 121" xfId="5891"/>
    <cellStyle name="Style 122" xfId="5892"/>
    <cellStyle name="Style 123" xfId="5893"/>
    <cellStyle name="Style 124" xfId="5894"/>
    <cellStyle name="Style 125" xfId="5895"/>
    <cellStyle name="Style 126" xfId="5896"/>
    <cellStyle name="Style 127" xfId="5897"/>
    <cellStyle name="Style 128" xfId="5898"/>
    <cellStyle name="Style 129" xfId="5899"/>
    <cellStyle name="Style 13" xfId="5900"/>
    <cellStyle name="Style 13 2" xfId="5901"/>
    <cellStyle name="Style 130" xfId="5902"/>
    <cellStyle name="Style 131" xfId="5903"/>
    <cellStyle name="Style 132" xfId="5904"/>
    <cellStyle name="Style 133" xfId="5905"/>
    <cellStyle name="Style 134" xfId="5906"/>
    <cellStyle name="Style 135" xfId="5907"/>
    <cellStyle name="Style 136" xfId="5908"/>
    <cellStyle name="Style 137" xfId="5909"/>
    <cellStyle name="Style 138" xfId="5910"/>
    <cellStyle name="Style 139" xfId="5911"/>
    <cellStyle name="Style 14" xfId="5912"/>
    <cellStyle name="Style 14 2" xfId="5913"/>
    <cellStyle name="Style 140" xfId="5914"/>
    <cellStyle name="Style 141" xfId="5915"/>
    <cellStyle name="Style 142" xfId="5916"/>
    <cellStyle name="Style 143" xfId="5917"/>
    <cellStyle name="Style 144" xfId="5918"/>
    <cellStyle name="Style 145" xfId="5919"/>
    <cellStyle name="Style 146" xfId="5920"/>
    <cellStyle name="Style 147" xfId="5921"/>
    <cellStyle name="Style 148" xfId="5922"/>
    <cellStyle name="Style 149" xfId="5923"/>
    <cellStyle name="Style 15" xfId="5924"/>
    <cellStyle name="Style 15 2" xfId="5925"/>
    <cellStyle name="Style 150" xfId="5926"/>
    <cellStyle name="Style 151" xfId="5927"/>
    <cellStyle name="Style 152" xfId="5928"/>
    <cellStyle name="Style 153" xfId="5929"/>
    <cellStyle name="Style 154" xfId="5930"/>
    <cellStyle name="Style 155" xfId="5931"/>
    <cellStyle name="Style 16" xfId="5932"/>
    <cellStyle name="Style 16 2" xfId="5933"/>
    <cellStyle name="Style 17" xfId="5934"/>
    <cellStyle name="Style 17 2" xfId="5935"/>
    <cellStyle name="Style 18" xfId="5936"/>
    <cellStyle name="Style 18 2" xfId="5937"/>
    <cellStyle name="Style 19" xfId="5938"/>
    <cellStyle name="Style 19 2" xfId="5939"/>
    <cellStyle name="Style 2" xfId="5940"/>
    <cellStyle name="Style 2 2" xfId="5941"/>
    <cellStyle name="Style 20" xfId="5942"/>
    <cellStyle name="Style 20 2" xfId="5943"/>
    <cellStyle name="Style 21" xfId="5944"/>
    <cellStyle name="Style 21 2" xfId="5945"/>
    <cellStyle name="Style 22" xfId="5946"/>
    <cellStyle name="Style 22 2" xfId="5947"/>
    <cellStyle name="Style 23" xfId="5948"/>
    <cellStyle name="Style 23 2" xfId="5949"/>
    <cellStyle name="Style 24" xfId="5950"/>
    <cellStyle name="Style 24 2" xfId="5951"/>
    <cellStyle name="Style 25" xfId="5952"/>
    <cellStyle name="Style 25 2" xfId="5953"/>
    <cellStyle name="Style 26" xfId="5954"/>
    <cellStyle name="Style 26 2" xfId="5955"/>
    <cellStyle name="Style 27" xfId="5956"/>
    <cellStyle name="Style 27 2" xfId="5957"/>
    <cellStyle name="Style 28" xfId="5958"/>
    <cellStyle name="Style 28 2" xfId="5959"/>
    <cellStyle name="Style 29" xfId="5960"/>
    <cellStyle name="Style 29 2" xfId="5961"/>
    <cellStyle name="Style 3" xfId="5962"/>
    <cellStyle name="Style 3 2" xfId="5963"/>
    <cellStyle name="Style 30" xfId="5964"/>
    <cellStyle name="Style 30 2" xfId="5965"/>
    <cellStyle name="Style 31" xfId="5966"/>
    <cellStyle name="Style 31 2" xfId="5967"/>
    <cellStyle name="Style 32" xfId="5968"/>
    <cellStyle name="Style 32 2" xfId="5969"/>
    <cellStyle name="Style 33" xfId="5970"/>
    <cellStyle name="Style 33 2" xfId="5971"/>
    <cellStyle name="Style 34" xfId="5972"/>
    <cellStyle name="Style 34 2" xfId="5973"/>
    <cellStyle name="Style 35" xfId="5974"/>
    <cellStyle name="Style 35 2" xfId="5975"/>
    <cellStyle name="Style 36" xfId="5976"/>
    <cellStyle name="Style 37" xfId="5977"/>
    <cellStyle name="Style 37 2" xfId="5978"/>
    <cellStyle name="Style 38" xfId="5979"/>
    <cellStyle name="Style 38 2" xfId="5980"/>
    <cellStyle name="Style 39" xfId="5981"/>
    <cellStyle name="Style 39 2" xfId="5982"/>
    <cellStyle name="Style 4" xfId="5983"/>
    <cellStyle name="Style 4 2" xfId="5984"/>
    <cellStyle name="Style 40" xfId="5985"/>
    <cellStyle name="Style 40 2" xfId="5986"/>
    <cellStyle name="Style 41" xfId="5987"/>
    <cellStyle name="Style 41 2" xfId="5988"/>
    <cellStyle name="Style 42" xfId="5989"/>
    <cellStyle name="Style 42 2" xfId="5990"/>
    <cellStyle name="Style 43" xfId="5991"/>
    <cellStyle name="Style 43 2" xfId="5992"/>
    <cellStyle name="Style 44" xfId="5993"/>
    <cellStyle name="Style 44 2" xfId="5994"/>
    <cellStyle name="Style 45" xfId="5995"/>
    <cellStyle name="Style 45 2" xfId="5996"/>
    <cellStyle name="Style 46" xfId="5997"/>
    <cellStyle name="Style 46 2" xfId="5998"/>
    <cellStyle name="Style 47" xfId="5999"/>
    <cellStyle name="Style 47 2" xfId="6000"/>
    <cellStyle name="Style 48" xfId="6001"/>
    <cellStyle name="Style 48 2" xfId="6002"/>
    <cellStyle name="Style 49" xfId="6003"/>
    <cellStyle name="Style 49 2" xfId="6004"/>
    <cellStyle name="Style 5" xfId="6005"/>
    <cellStyle name="Style 50" xfId="6006"/>
    <cellStyle name="Style 50 2" xfId="6007"/>
    <cellStyle name="Style 51" xfId="6008"/>
    <cellStyle name="Style 51 2" xfId="6009"/>
    <cellStyle name="Style 52" xfId="6010"/>
    <cellStyle name="Style 52 2" xfId="6011"/>
    <cellStyle name="Style 53" xfId="6012"/>
    <cellStyle name="Style 53 2" xfId="6013"/>
    <cellStyle name="Style 54" xfId="6014"/>
    <cellStyle name="Style 54 2" xfId="6015"/>
    <cellStyle name="Style 55" xfId="6016"/>
    <cellStyle name="Style 55 2" xfId="6017"/>
    <cellStyle name="Style 56" xfId="6018"/>
    <cellStyle name="Style 57" xfId="6019"/>
    <cellStyle name="Style 58" xfId="6020"/>
    <cellStyle name="Style 59" xfId="6021"/>
    <cellStyle name="Style 6" xfId="6022"/>
    <cellStyle name="Style 6 2" xfId="6023"/>
    <cellStyle name="Style 60" xfId="6024"/>
    <cellStyle name="Style 61" xfId="6025"/>
    <cellStyle name="Style 62" xfId="6026"/>
    <cellStyle name="Style 63" xfId="6027"/>
    <cellStyle name="Style 64" xfId="6028"/>
    <cellStyle name="Style 65" xfId="6029"/>
    <cellStyle name="Style 66" xfId="6030"/>
    <cellStyle name="Style 67" xfId="6031"/>
    <cellStyle name="Style 68" xfId="6032"/>
    <cellStyle name="Style 69" xfId="6033"/>
    <cellStyle name="Style 7" xfId="6034"/>
    <cellStyle name="Style 7 2" xfId="6035"/>
    <cellStyle name="Style 70" xfId="6036"/>
    <cellStyle name="Style 71" xfId="6037"/>
    <cellStyle name="Style 72" xfId="6038"/>
    <cellStyle name="Style 73" xfId="6039"/>
    <cellStyle name="Style 74" xfId="6040"/>
    <cellStyle name="Style 75" xfId="6041"/>
    <cellStyle name="Style 76" xfId="6042"/>
    <cellStyle name="Style 77" xfId="6043"/>
    <cellStyle name="Style 78" xfId="6044"/>
    <cellStyle name="Style 79" xfId="6045"/>
    <cellStyle name="Style 8" xfId="6046"/>
    <cellStyle name="Style 8 2" xfId="6047"/>
    <cellStyle name="Style 80" xfId="6048"/>
    <cellStyle name="Style 81" xfId="6049"/>
    <cellStyle name="Style 82" xfId="6050"/>
    <cellStyle name="Style 83" xfId="6051"/>
    <cellStyle name="Style 84" xfId="6052"/>
    <cellStyle name="Style 85" xfId="6053"/>
    <cellStyle name="Style 86" xfId="6054"/>
    <cellStyle name="Style 87" xfId="6055"/>
    <cellStyle name="Style 88" xfId="6056"/>
    <cellStyle name="Style 89" xfId="6057"/>
    <cellStyle name="Style 9" xfId="6058"/>
    <cellStyle name="Style 9 2" xfId="6059"/>
    <cellStyle name="Style 90" xfId="6060"/>
    <cellStyle name="Style 91" xfId="6061"/>
    <cellStyle name="Style 92" xfId="6062"/>
    <cellStyle name="Style 93" xfId="6063"/>
    <cellStyle name="Style 94" xfId="6064"/>
    <cellStyle name="Style 95" xfId="6065"/>
    <cellStyle name="Style 96" xfId="6066"/>
    <cellStyle name="Style 97" xfId="6067"/>
    <cellStyle name="Style 98" xfId="6068"/>
    <cellStyle name="Style 99" xfId="6069"/>
    <cellStyle name="Style Date" xfId="6070"/>
    <cellStyle name="style_1" xfId="6071"/>
    <cellStyle name="subhead" xfId="6072"/>
    <cellStyle name="subhead 2" xfId="6073"/>
    <cellStyle name="subhead 3" xfId="6074"/>
    <cellStyle name="subhead 4" xfId="6075"/>
    <cellStyle name="Subtotal" xfId="6076"/>
    <cellStyle name="Subtotal 2" xfId="6077"/>
    <cellStyle name="symbol" xfId="6078"/>
    <cellStyle name="symbol 2" xfId="6079"/>
    <cellStyle name="T" xfId="6080"/>
    <cellStyle name="T 2" xfId="6081"/>
    <cellStyle name="T 3" xfId="6082"/>
    <cellStyle name="T 4" xfId="6083"/>
    <cellStyle name="T_15_10_2013 BC nhu cau von doi ung ODA (2014-2016) ngay 15102013 Sua" xfId="6084"/>
    <cellStyle name="T_bao cao" xfId="6085"/>
    <cellStyle name="T_bao cao 2" xfId="6086"/>
    <cellStyle name="T_bao cao phan bo KHDT 2011(final)" xfId="6087"/>
    <cellStyle name="T_Bao cao so lieu kiem toan nam 2007 sua" xfId="6088"/>
    <cellStyle name="T_Bao cao so lieu kiem toan nam 2007 sua 2" xfId="6089"/>
    <cellStyle name="T_Bao cao so lieu kiem toan nam 2007 sua_!1 1 bao cao giao KH ve HTCMT vung TNB   12-12-2011" xfId="6090"/>
    <cellStyle name="T_Bao cao so lieu kiem toan nam 2007 sua_!1 1 bao cao giao KH ve HTCMT vung TNB   12-12-2011 2" xfId="6091"/>
    <cellStyle name="T_Bao cao so lieu kiem toan nam 2007 sua_KH TPCP vung TNB (03-1-2012)" xfId="6092"/>
    <cellStyle name="T_Bao cao so lieu kiem toan nam 2007 sua_KH TPCP vung TNB (03-1-2012) 2" xfId="6093"/>
    <cellStyle name="T_bao cao_!1 1 bao cao giao KH ve HTCMT vung TNB   12-12-2011" xfId="6094"/>
    <cellStyle name="T_bao cao_!1 1 bao cao giao KH ve HTCMT vung TNB   12-12-2011 2" xfId="6095"/>
    <cellStyle name="T_bao cao_Bieu4HTMT" xfId="6096"/>
    <cellStyle name="T_bao cao_Bieu4HTMT 2" xfId="6097"/>
    <cellStyle name="T_bao cao_Bieu4HTMT_!1 1 bao cao giao KH ve HTCMT vung TNB   12-12-2011" xfId="6098"/>
    <cellStyle name="T_bao cao_Bieu4HTMT_!1 1 bao cao giao KH ve HTCMT vung TNB   12-12-2011 2" xfId="6099"/>
    <cellStyle name="T_bao cao_Bieu4HTMT_KH TPCP vung TNB (03-1-2012)" xfId="6100"/>
    <cellStyle name="T_bao cao_Bieu4HTMT_KH TPCP vung TNB (03-1-2012) 2" xfId="6101"/>
    <cellStyle name="T_bao cao_KH TPCP vung TNB (03-1-2012)" xfId="6102"/>
    <cellStyle name="T_bao cao_KH TPCP vung TNB (03-1-2012) 2" xfId="6103"/>
    <cellStyle name="T_BBTNG-06" xfId="6104"/>
    <cellStyle name="T_BBTNG-06 2" xfId="6105"/>
    <cellStyle name="T_BBTNG-06_!1 1 bao cao giao KH ve HTCMT vung TNB   12-12-2011" xfId="6106"/>
    <cellStyle name="T_BBTNG-06_!1 1 bao cao giao KH ve HTCMT vung TNB   12-12-2011 2" xfId="6107"/>
    <cellStyle name="T_BBTNG-06_Bieu4HTMT" xfId="6108"/>
    <cellStyle name="T_BBTNG-06_Bieu4HTMT 2" xfId="6109"/>
    <cellStyle name="T_BBTNG-06_Bieu4HTMT_!1 1 bao cao giao KH ve HTCMT vung TNB   12-12-2011" xfId="6110"/>
    <cellStyle name="T_BBTNG-06_Bieu4HTMT_!1 1 bao cao giao KH ve HTCMT vung TNB   12-12-2011 2" xfId="6111"/>
    <cellStyle name="T_BBTNG-06_Bieu4HTMT_KH TPCP vung TNB (03-1-2012)" xfId="6112"/>
    <cellStyle name="T_BBTNG-06_Bieu4HTMT_KH TPCP vung TNB (03-1-2012) 2" xfId="6113"/>
    <cellStyle name="T_BBTNG-06_KH TPCP vung TNB (03-1-2012)" xfId="6114"/>
    <cellStyle name="T_BBTNG-06_KH TPCP vung TNB (03-1-2012) 2" xfId="6115"/>
    <cellStyle name="T_BC  NAM 2007" xfId="6116"/>
    <cellStyle name="T_BC  NAM 2007 2" xfId="6117"/>
    <cellStyle name="T_BC CTMT-2008 Ttinh" xfId="6118"/>
    <cellStyle name="T_BC CTMT-2008 Ttinh 2" xfId="6119"/>
    <cellStyle name="T_BC CTMT-2008 Ttinh_!1 1 bao cao giao KH ve HTCMT vung TNB   12-12-2011" xfId="6120"/>
    <cellStyle name="T_BC CTMT-2008 Ttinh_!1 1 bao cao giao KH ve HTCMT vung TNB   12-12-2011 2" xfId="6121"/>
    <cellStyle name="T_BC CTMT-2008 Ttinh_KH TPCP vung TNB (03-1-2012)" xfId="6122"/>
    <cellStyle name="T_BC CTMT-2008 Ttinh_KH TPCP vung TNB (03-1-2012) 2" xfId="6123"/>
    <cellStyle name="T_BC nhu cau von doi ung ODA nganh NN (BKH)" xfId="6124"/>
    <cellStyle name="T_BC nhu cau von doi ung ODA nganh NN (BKH)_05-12  KH trung han 2016-2020 - Liem Thinh edited" xfId="6125"/>
    <cellStyle name="T_BC nhu cau von doi ung ODA nganh NN (BKH)_Copy of 05-12  KH trung han 2016-2020 - Liem Thinh edited (1)" xfId="6126"/>
    <cellStyle name="T_BC Tai co cau (bieu TH)" xfId="6127"/>
    <cellStyle name="T_BC Tai co cau (bieu TH)_05-12  KH trung han 2016-2020 - Liem Thinh edited" xfId="6128"/>
    <cellStyle name="T_BC Tai co cau (bieu TH)_Copy of 05-12  KH trung han 2016-2020 - Liem Thinh edited (1)" xfId="6129"/>
    <cellStyle name="T_Bieu 4.2 A, B KHCTgiong 2011" xfId="6130"/>
    <cellStyle name="T_Bieu 4.2 A, B KHCTgiong 2011 10" xfId="6131"/>
    <cellStyle name="T_Bieu 4.2 A, B KHCTgiong 2011 11" xfId="6132"/>
    <cellStyle name="T_Bieu 4.2 A, B KHCTgiong 2011 12" xfId="6133"/>
    <cellStyle name="T_Bieu 4.2 A, B KHCTgiong 2011 13" xfId="6134"/>
    <cellStyle name="T_Bieu 4.2 A, B KHCTgiong 2011 14" xfId="6135"/>
    <cellStyle name="T_Bieu 4.2 A, B KHCTgiong 2011 15" xfId="6136"/>
    <cellStyle name="T_Bieu 4.2 A, B KHCTgiong 2011 2" xfId="6137"/>
    <cellStyle name="T_Bieu 4.2 A, B KHCTgiong 2011 3" xfId="6138"/>
    <cellStyle name="T_Bieu 4.2 A, B KHCTgiong 2011 4" xfId="6139"/>
    <cellStyle name="T_Bieu 4.2 A, B KHCTgiong 2011 5" xfId="6140"/>
    <cellStyle name="T_Bieu 4.2 A, B KHCTgiong 2011 6" xfId="6141"/>
    <cellStyle name="T_Bieu 4.2 A, B KHCTgiong 2011 7" xfId="6142"/>
    <cellStyle name="T_Bieu 4.2 A, B KHCTgiong 2011 8" xfId="6143"/>
    <cellStyle name="T_Bieu 4.2 A, B KHCTgiong 2011 9" xfId="6144"/>
    <cellStyle name="T_Bieu mau cong trinh khoi cong moi 3-4" xfId="6145"/>
    <cellStyle name="T_Bieu mau cong trinh khoi cong moi 3-4 2" xfId="6146"/>
    <cellStyle name="T_Bieu mau cong trinh khoi cong moi 3-4_!1 1 bao cao giao KH ve HTCMT vung TNB   12-12-2011" xfId="6147"/>
    <cellStyle name="T_Bieu mau cong trinh khoi cong moi 3-4_!1 1 bao cao giao KH ve HTCMT vung TNB   12-12-2011 2" xfId="6148"/>
    <cellStyle name="T_Bieu mau cong trinh khoi cong moi 3-4_KH TPCP vung TNB (03-1-2012)" xfId="6149"/>
    <cellStyle name="T_Bieu mau cong trinh khoi cong moi 3-4_KH TPCP vung TNB (03-1-2012) 2" xfId="6150"/>
    <cellStyle name="T_Bieu mau danh muc du an thuoc CTMTQG nam 2008" xfId="6151"/>
    <cellStyle name="T_Bieu mau danh muc du an thuoc CTMTQG nam 2008 2" xfId="6152"/>
    <cellStyle name="T_Bieu mau danh muc du an thuoc CTMTQG nam 2008_!1 1 bao cao giao KH ve HTCMT vung TNB   12-12-2011" xfId="6153"/>
    <cellStyle name="T_Bieu mau danh muc du an thuoc CTMTQG nam 2008_!1 1 bao cao giao KH ve HTCMT vung TNB   12-12-2011 2" xfId="6154"/>
    <cellStyle name="T_Bieu mau danh muc du an thuoc CTMTQG nam 2008_KH TPCP vung TNB (03-1-2012)" xfId="6155"/>
    <cellStyle name="T_Bieu mau danh muc du an thuoc CTMTQG nam 2008_KH TPCP vung TNB (03-1-2012) 2" xfId="6156"/>
    <cellStyle name="T_Bieu tong hop nhu cau ung 2011 da chon loc -Mien nui" xfId="6157"/>
    <cellStyle name="T_Bieu tong hop nhu cau ung 2011 da chon loc -Mien nui 2" xfId="6158"/>
    <cellStyle name="T_Bieu tong hop nhu cau ung 2011 da chon loc -Mien nui_!1 1 bao cao giao KH ve HTCMT vung TNB   12-12-2011" xfId="6159"/>
    <cellStyle name="T_Bieu tong hop nhu cau ung 2011 da chon loc -Mien nui_!1 1 bao cao giao KH ve HTCMT vung TNB   12-12-2011 2" xfId="6160"/>
    <cellStyle name="T_Bieu tong hop nhu cau ung 2011 da chon loc -Mien nui_KH TPCP vung TNB (03-1-2012)" xfId="6161"/>
    <cellStyle name="T_Bieu tong hop nhu cau ung 2011 da chon loc -Mien nui_KH TPCP vung TNB (03-1-2012) 2" xfId="6162"/>
    <cellStyle name="T_Bieu3ODA" xfId="6163"/>
    <cellStyle name="T_Bieu3ODA 2" xfId="6164"/>
    <cellStyle name="T_Bieu3ODA_!1 1 bao cao giao KH ve HTCMT vung TNB   12-12-2011" xfId="6165"/>
    <cellStyle name="T_Bieu3ODA_!1 1 bao cao giao KH ve HTCMT vung TNB   12-12-2011 2" xfId="6166"/>
    <cellStyle name="T_Bieu3ODA_1" xfId="6167"/>
    <cellStyle name="T_Bieu3ODA_1 2" xfId="6168"/>
    <cellStyle name="T_Bieu3ODA_1_!1 1 bao cao giao KH ve HTCMT vung TNB   12-12-2011" xfId="6169"/>
    <cellStyle name="T_Bieu3ODA_1_!1 1 bao cao giao KH ve HTCMT vung TNB   12-12-2011 2" xfId="6170"/>
    <cellStyle name="T_Bieu3ODA_1_KH TPCP vung TNB (03-1-2012)" xfId="6171"/>
    <cellStyle name="T_Bieu3ODA_1_KH TPCP vung TNB (03-1-2012) 2" xfId="6172"/>
    <cellStyle name="T_Bieu3ODA_KH TPCP vung TNB (03-1-2012)" xfId="6173"/>
    <cellStyle name="T_Bieu3ODA_KH TPCP vung TNB (03-1-2012) 2" xfId="6174"/>
    <cellStyle name="T_Bieu4HTMT" xfId="6175"/>
    <cellStyle name="T_Bieu4HTMT 2" xfId="6176"/>
    <cellStyle name="T_Bieu4HTMT_!1 1 bao cao giao KH ve HTCMT vung TNB   12-12-2011" xfId="6177"/>
    <cellStyle name="T_Bieu4HTMT_!1 1 bao cao giao KH ve HTCMT vung TNB   12-12-2011 2" xfId="6178"/>
    <cellStyle name="T_Bieu4HTMT_KH TPCP vung TNB (03-1-2012)" xfId="6179"/>
    <cellStyle name="T_Bieu4HTMT_KH TPCP vung TNB (03-1-2012) 2" xfId="6180"/>
    <cellStyle name="T_bo sung von KCH nam 2010 va Du an tre kho khan" xfId="6181"/>
    <cellStyle name="T_bo sung von KCH nam 2010 va Du an tre kho khan 2" xfId="6182"/>
    <cellStyle name="T_bo sung von KCH nam 2010 va Du an tre kho khan_!1 1 bao cao giao KH ve HTCMT vung TNB   12-12-2011" xfId="6183"/>
    <cellStyle name="T_bo sung von KCH nam 2010 va Du an tre kho khan_!1 1 bao cao giao KH ve HTCMT vung TNB   12-12-2011 2" xfId="6184"/>
    <cellStyle name="T_bo sung von KCH nam 2010 va Du an tre kho khan_KH TPCP vung TNB (03-1-2012)" xfId="6185"/>
    <cellStyle name="T_bo sung von KCH nam 2010 va Du an tre kho khan_KH TPCP vung TNB (03-1-2012) 2" xfId="6186"/>
    <cellStyle name="T_Book1" xfId="6187"/>
    <cellStyle name="T_Book1 2" xfId="6188"/>
    <cellStyle name="T_Book1 3" xfId="6189"/>
    <cellStyle name="T_Book1_!1 1 bao cao giao KH ve HTCMT vung TNB   12-12-2011" xfId="6190"/>
    <cellStyle name="T_Book1_!1 1 bao cao giao KH ve HTCMT vung TNB   12-12-2011 2" xfId="6191"/>
    <cellStyle name="T_Book1_1" xfId="6192"/>
    <cellStyle name="T_Book1_1 2" xfId="6193"/>
    <cellStyle name="T_Book1_1_Bieu tong hop nhu cau ung 2011 da chon loc -Mien nui" xfId="6194"/>
    <cellStyle name="T_Book1_1_Bieu tong hop nhu cau ung 2011 da chon loc -Mien nui 2" xfId="6195"/>
    <cellStyle name="T_Book1_1_Bieu tong hop nhu cau ung 2011 da chon loc -Mien nui_!1 1 bao cao giao KH ve HTCMT vung TNB   12-12-2011" xfId="6196"/>
    <cellStyle name="T_Book1_1_Bieu tong hop nhu cau ung 2011 da chon loc -Mien nui_!1 1 bao cao giao KH ve HTCMT vung TNB   12-12-2011 2" xfId="6197"/>
    <cellStyle name="T_Book1_1_Bieu tong hop nhu cau ung 2011 da chon loc -Mien nui_KH TPCP vung TNB (03-1-2012)" xfId="6198"/>
    <cellStyle name="T_Book1_1_Bieu tong hop nhu cau ung 2011 da chon loc -Mien nui_KH TPCP vung TNB (03-1-2012) 2" xfId="6199"/>
    <cellStyle name="T_Book1_1_Bieu3ODA" xfId="6200"/>
    <cellStyle name="T_Book1_1_Bieu3ODA 2" xfId="6201"/>
    <cellStyle name="T_Book1_1_Bieu3ODA_!1 1 bao cao giao KH ve HTCMT vung TNB   12-12-2011" xfId="6202"/>
    <cellStyle name="T_Book1_1_Bieu3ODA_!1 1 bao cao giao KH ve HTCMT vung TNB   12-12-2011 2" xfId="6203"/>
    <cellStyle name="T_Book1_1_Bieu3ODA_KH TPCP vung TNB (03-1-2012)" xfId="6204"/>
    <cellStyle name="T_Book1_1_Bieu3ODA_KH TPCP vung TNB (03-1-2012) 2" xfId="6205"/>
    <cellStyle name="T_Book1_1_CPK" xfId="6206"/>
    <cellStyle name="T_Book1_1_CPK 2" xfId="6207"/>
    <cellStyle name="T_Book1_1_CPK_!1 1 bao cao giao KH ve HTCMT vung TNB   12-12-2011" xfId="6208"/>
    <cellStyle name="T_Book1_1_CPK_!1 1 bao cao giao KH ve HTCMT vung TNB   12-12-2011 2" xfId="6209"/>
    <cellStyle name="T_Book1_1_CPK_Bieu4HTMT" xfId="6210"/>
    <cellStyle name="T_Book1_1_CPK_Bieu4HTMT 2" xfId="6211"/>
    <cellStyle name="T_Book1_1_CPK_Bieu4HTMT_!1 1 bao cao giao KH ve HTCMT vung TNB   12-12-2011" xfId="6212"/>
    <cellStyle name="T_Book1_1_CPK_Bieu4HTMT_!1 1 bao cao giao KH ve HTCMT vung TNB   12-12-2011 2" xfId="6213"/>
    <cellStyle name="T_Book1_1_CPK_Bieu4HTMT_KH TPCP vung TNB (03-1-2012)" xfId="6214"/>
    <cellStyle name="T_Book1_1_CPK_Bieu4HTMT_KH TPCP vung TNB (03-1-2012) 2" xfId="6215"/>
    <cellStyle name="T_Book1_1_CPK_KH TPCP vung TNB (03-1-2012)" xfId="6216"/>
    <cellStyle name="T_Book1_1_CPK_KH TPCP vung TNB (03-1-2012) 2" xfId="6217"/>
    <cellStyle name="T_Book1_1_KH TPCP vung TNB (03-1-2012)" xfId="6220"/>
    <cellStyle name="T_Book1_1_KH TPCP vung TNB (03-1-2012) 2" xfId="6221"/>
    <cellStyle name="T_Book1_1_kien giang 2" xfId="6218"/>
    <cellStyle name="T_Book1_1_kien giang 2 2" xfId="6219"/>
    <cellStyle name="T_Book1_1_Luy ke von ung nam 2011 -Thoa gui ngay 12-8-2012" xfId="6222"/>
    <cellStyle name="T_Book1_1_Luy ke von ung nam 2011 -Thoa gui ngay 12-8-2012 2" xfId="6223"/>
    <cellStyle name="T_Book1_1_Luy ke von ung nam 2011 -Thoa gui ngay 12-8-2012_!1 1 bao cao giao KH ve HTCMT vung TNB   12-12-2011" xfId="6224"/>
    <cellStyle name="T_Book1_1_Luy ke von ung nam 2011 -Thoa gui ngay 12-8-2012_!1 1 bao cao giao KH ve HTCMT vung TNB   12-12-2011 2" xfId="6225"/>
    <cellStyle name="T_Book1_1_Luy ke von ung nam 2011 -Thoa gui ngay 12-8-2012_KH TPCP vung TNB (03-1-2012)" xfId="6226"/>
    <cellStyle name="T_Book1_1_Luy ke von ung nam 2011 -Thoa gui ngay 12-8-2012_KH TPCP vung TNB (03-1-2012) 2" xfId="6227"/>
    <cellStyle name="T_Book1_1_Thiet bi" xfId="6228"/>
    <cellStyle name="T_Book1_1_Thiet bi 2" xfId="6229"/>
    <cellStyle name="T_Book1_1_Thiet bi_!1 1 bao cao giao KH ve HTCMT vung TNB   12-12-2011" xfId="6230"/>
    <cellStyle name="T_Book1_1_Thiet bi_!1 1 bao cao giao KH ve HTCMT vung TNB   12-12-2011 2" xfId="6231"/>
    <cellStyle name="T_Book1_1_Thiet bi_Bieu4HTMT" xfId="6232"/>
    <cellStyle name="T_Book1_1_Thiet bi_Bieu4HTMT 2" xfId="6233"/>
    <cellStyle name="T_Book1_1_Thiet bi_Bieu4HTMT_!1 1 bao cao giao KH ve HTCMT vung TNB   12-12-2011" xfId="6234"/>
    <cellStyle name="T_Book1_1_Thiet bi_Bieu4HTMT_!1 1 bao cao giao KH ve HTCMT vung TNB   12-12-2011 2" xfId="6235"/>
    <cellStyle name="T_Book1_1_Thiet bi_Bieu4HTMT_KH TPCP vung TNB (03-1-2012)" xfId="6236"/>
    <cellStyle name="T_Book1_1_Thiet bi_Bieu4HTMT_KH TPCP vung TNB (03-1-2012) 2" xfId="6237"/>
    <cellStyle name="T_Book1_1_Thiet bi_KH TPCP vung TNB (03-1-2012)" xfId="6238"/>
    <cellStyle name="T_Book1_1_Thiet bi_KH TPCP vung TNB (03-1-2012) 2" xfId="6239"/>
    <cellStyle name="T_Book1_15_10_2013 BC nhu cau von doi ung ODA (2014-2016) ngay 15102013 Sua" xfId="6240"/>
    <cellStyle name="T_Book1_bao cao phan bo KHDT 2011(final)" xfId="6241"/>
    <cellStyle name="T_Book1_bao cao phan bo KHDT 2011(final)_BC nhu cau von doi ung ODA nganh NN (BKH)" xfId="6242"/>
    <cellStyle name="T_Book1_bao cao phan bo KHDT 2011(final)_BC Tai co cau (bieu TH)" xfId="6243"/>
    <cellStyle name="T_Book1_bao cao phan bo KHDT 2011(final)_DK 2014-2015 final" xfId="6244"/>
    <cellStyle name="T_Book1_bao cao phan bo KHDT 2011(final)_DK 2014-2015 new" xfId="6245"/>
    <cellStyle name="T_Book1_bao cao phan bo KHDT 2011(final)_DK KH CBDT 2014 11-11-2013" xfId="6246"/>
    <cellStyle name="T_Book1_bao cao phan bo KHDT 2011(final)_DK KH CBDT 2014 11-11-2013(1)" xfId="6247"/>
    <cellStyle name="T_Book1_bao cao phan bo KHDT 2011(final)_KH 2011-2015" xfId="6248"/>
    <cellStyle name="T_Book1_bao cao phan bo KHDT 2011(final)_tai co cau dau tu (tong hop)1" xfId="6249"/>
    <cellStyle name="T_Book1_BC nhu cau von doi ung ODA nganh NN (BKH)" xfId="6254"/>
    <cellStyle name="T_Book1_BC nhu cau von doi ung ODA nganh NN (BKH)_05-12  KH trung han 2016-2020 - Liem Thinh edited" xfId="6255"/>
    <cellStyle name="T_Book1_BC nhu cau von doi ung ODA nganh NN (BKH)_Copy of 05-12  KH trung han 2016-2020 - Liem Thinh edited (1)" xfId="6256"/>
    <cellStyle name="T_Book1_BC NQ11-CP - chinh sua lai" xfId="6250"/>
    <cellStyle name="T_Book1_BC NQ11-CP - chinh sua lai 2" xfId="6251"/>
    <cellStyle name="T_Book1_BC NQ11-CP-Quynh sau bieu so3" xfId="6252"/>
    <cellStyle name="T_Book1_BC NQ11-CP-Quynh sau bieu so3 2" xfId="6253"/>
    <cellStyle name="T_Book1_BC Tai co cau (bieu TH)" xfId="6257"/>
    <cellStyle name="T_Book1_BC Tai co cau (bieu TH)_05-12  KH trung han 2016-2020 - Liem Thinh edited" xfId="6258"/>
    <cellStyle name="T_Book1_BC Tai co cau (bieu TH)_Copy of 05-12  KH trung han 2016-2020 - Liem Thinh edited (1)" xfId="6259"/>
    <cellStyle name="T_Book1_BC_NQ11-CP_-_Thao_sua_lai" xfId="6260"/>
    <cellStyle name="T_Book1_BC_NQ11-CP_-_Thao_sua_lai 2" xfId="6261"/>
    <cellStyle name="T_Book1_Bieu mau cong trinh khoi cong moi 3-4" xfId="6262"/>
    <cellStyle name="T_Book1_Bieu mau cong trinh khoi cong moi 3-4 2" xfId="6263"/>
    <cellStyle name="T_Book1_Bieu mau cong trinh khoi cong moi 3-4_!1 1 bao cao giao KH ve HTCMT vung TNB   12-12-2011" xfId="6264"/>
    <cellStyle name="T_Book1_Bieu mau cong trinh khoi cong moi 3-4_!1 1 bao cao giao KH ve HTCMT vung TNB   12-12-2011 2" xfId="6265"/>
    <cellStyle name="T_Book1_Bieu mau cong trinh khoi cong moi 3-4_KH TPCP vung TNB (03-1-2012)" xfId="6266"/>
    <cellStyle name="T_Book1_Bieu mau cong trinh khoi cong moi 3-4_KH TPCP vung TNB (03-1-2012) 2" xfId="6267"/>
    <cellStyle name="T_Book1_Bieu mau danh muc du an thuoc CTMTQG nam 2008" xfId="6268"/>
    <cellStyle name="T_Book1_Bieu mau danh muc du an thuoc CTMTQG nam 2008 2" xfId="6269"/>
    <cellStyle name="T_Book1_Bieu mau danh muc du an thuoc CTMTQG nam 2008_!1 1 bao cao giao KH ve HTCMT vung TNB   12-12-2011" xfId="6270"/>
    <cellStyle name="T_Book1_Bieu mau danh muc du an thuoc CTMTQG nam 2008_!1 1 bao cao giao KH ve HTCMT vung TNB   12-12-2011 2" xfId="6271"/>
    <cellStyle name="T_Book1_Bieu mau danh muc du an thuoc CTMTQG nam 2008_KH TPCP vung TNB (03-1-2012)" xfId="6272"/>
    <cellStyle name="T_Book1_Bieu mau danh muc du an thuoc CTMTQG nam 2008_KH TPCP vung TNB (03-1-2012) 2" xfId="6273"/>
    <cellStyle name="T_Book1_Bieu tong hop nhu cau ung 2011 da chon loc -Mien nui" xfId="6274"/>
    <cellStyle name="T_Book1_Bieu tong hop nhu cau ung 2011 da chon loc -Mien nui 2" xfId="6275"/>
    <cellStyle name="T_Book1_Bieu tong hop nhu cau ung 2011 da chon loc -Mien nui_!1 1 bao cao giao KH ve HTCMT vung TNB   12-12-2011" xfId="6276"/>
    <cellStyle name="T_Book1_Bieu tong hop nhu cau ung 2011 da chon loc -Mien nui_!1 1 bao cao giao KH ve HTCMT vung TNB   12-12-2011 2" xfId="6277"/>
    <cellStyle name="T_Book1_Bieu tong hop nhu cau ung 2011 da chon loc -Mien nui_KH TPCP vung TNB (03-1-2012)" xfId="6278"/>
    <cellStyle name="T_Book1_Bieu tong hop nhu cau ung 2011 da chon loc -Mien nui_KH TPCP vung TNB (03-1-2012) 2" xfId="6279"/>
    <cellStyle name="T_Book1_Bieu3ODA" xfId="6280"/>
    <cellStyle name="T_Book1_Bieu3ODA 2" xfId="6281"/>
    <cellStyle name="T_Book1_Bieu3ODA_!1 1 bao cao giao KH ve HTCMT vung TNB   12-12-2011" xfId="6282"/>
    <cellStyle name="T_Book1_Bieu3ODA_!1 1 bao cao giao KH ve HTCMT vung TNB   12-12-2011 2" xfId="6283"/>
    <cellStyle name="T_Book1_Bieu3ODA_1" xfId="6284"/>
    <cellStyle name="T_Book1_Bieu3ODA_1 2" xfId="6285"/>
    <cellStyle name="T_Book1_Bieu3ODA_1_!1 1 bao cao giao KH ve HTCMT vung TNB   12-12-2011" xfId="6286"/>
    <cellStyle name="T_Book1_Bieu3ODA_1_!1 1 bao cao giao KH ve HTCMT vung TNB   12-12-2011 2" xfId="6287"/>
    <cellStyle name="T_Book1_Bieu3ODA_1_KH TPCP vung TNB (03-1-2012)" xfId="6288"/>
    <cellStyle name="T_Book1_Bieu3ODA_1_KH TPCP vung TNB (03-1-2012) 2" xfId="6289"/>
    <cellStyle name="T_Book1_Bieu3ODA_KH TPCP vung TNB (03-1-2012)" xfId="6290"/>
    <cellStyle name="T_Book1_Bieu3ODA_KH TPCP vung TNB (03-1-2012) 2" xfId="6291"/>
    <cellStyle name="T_Book1_Bieu4HTMT" xfId="6292"/>
    <cellStyle name="T_Book1_Bieu4HTMT 2" xfId="6293"/>
    <cellStyle name="T_Book1_Bieu4HTMT_!1 1 bao cao giao KH ve HTCMT vung TNB   12-12-2011" xfId="6294"/>
    <cellStyle name="T_Book1_Bieu4HTMT_!1 1 bao cao giao KH ve HTCMT vung TNB   12-12-2011 2" xfId="6295"/>
    <cellStyle name="T_Book1_Bieu4HTMT_KH TPCP vung TNB (03-1-2012)" xfId="6296"/>
    <cellStyle name="T_Book1_Bieu4HTMT_KH TPCP vung TNB (03-1-2012) 2" xfId="6297"/>
    <cellStyle name="T_Book1_Book1" xfId="6298"/>
    <cellStyle name="T_Book1_Book1 2" xfId="6299"/>
    <cellStyle name="T_Book1_Cong trinh co y kien LD_Dang_NN_2011-Tay nguyen-9-10" xfId="6300"/>
    <cellStyle name="T_Book1_Cong trinh co y kien LD_Dang_NN_2011-Tay nguyen-9-10 2" xfId="6301"/>
    <cellStyle name="T_Book1_Cong trinh co y kien LD_Dang_NN_2011-Tay nguyen-9-10_!1 1 bao cao giao KH ve HTCMT vung TNB   12-12-2011" xfId="6302"/>
    <cellStyle name="T_Book1_Cong trinh co y kien LD_Dang_NN_2011-Tay nguyen-9-10_!1 1 bao cao giao KH ve HTCMT vung TNB   12-12-2011 2" xfId="6303"/>
    <cellStyle name="T_Book1_Cong trinh co y kien LD_Dang_NN_2011-Tay nguyen-9-10_Bieu4HTMT" xfId="6304"/>
    <cellStyle name="T_Book1_Cong trinh co y kien LD_Dang_NN_2011-Tay nguyen-9-10_Bieu4HTMT 2" xfId="6305"/>
    <cellStyle name="T_Book1_Cong trinh co y kien LD_Dang_NN_2011-Tay nguyen-9-10_KH TPCP vung TNB (03-1-2012)" xfId="6306"/>
    <cellStyle name="T_Book1_Cong trinh co y kien LD_Dang_NN_2011-Tay nguyen-9-10_KH TPCP vung TNB (03-1-2012) 2" xfId="6307"/>
    <cellStyle name="T_Book1_CPK" xfId="6308"/>
    <cellStyle name="T_Book1_CPK 2" xfId="6309"/>
    <cellStyle name="T_Book1_danh muc chuan bi dau tu 2011 ngay 07-6-2011" xfId="6310"/>
    <cellStyle name="T_Book1_danh muc chuan bi dau tu 2011 ngay 07-6-2011 2" xfId="6311"/>
    <cellStyle name="T_Book1_dieu chinh KH 2011 ngay 26-5-2011111" xfId="6312"/>
    <cellStyle name="T_Book1_dieu chinh KH 2011 ngay 26-5-2011111 2" xfId="6313"/>
    <cellStyle name="T_Book1_DK 2014-2015 final" xfId="6314"/>
    <cellStyle name="T_Book1_DK 2014-2015 final_05-12  KH trung han 2016-2020 - Liem Thinh edited" xfId="6315"/>
    <cellStyle name="T_Book1_DK 2014-2015 final_Copy of 05-12  KH trung han 2016-2020 - Liem Thinh edited (1)" xfId="6316"/>
    <cellStyle name="T_Book1_DK 2014-2015 new" xfId="6317"/>
    <cellStyle name="T_Book1_DK 2014-2015 new_05-12  KH trung han 2016-2020 - Liem Thinh edited" xfId="6318"/>
    <cellStyle name="T_Book1_DK 2014-2015 new_Copy of 05-12  KH trung han 2016-2020 - Liem Thinh edited (1)" xfId="6319"/>
    <cellStyle name="T_Book1_DK KH CBDT 2014 11-11-2013" xfId="6320"/>
    <cellStyle name="T_Book1_DK KH CBDT 2014 11-11-2013(1)" xfId="6321"/>
    <cellStyle name="T_Book1_DK KH CBDT 2014 11-11-2013(1)_05-12  KH trung han 2016-2020 - Liem Thinh edited" xfId="6322"/>
    <cellStyle name="T_Book1_DK KH CBDT 2014 11-11-2013(1)_Copy of 05-12  KH trung han 2016-2020 - Liem Thinh edited (1)" xfId="6323"/>
    <cellStyle name="T_Book1_DK KH CBDT 2014 11-11-2013_05-12  KH trung han 2016-2020 - Liem Thinh edited" xfId="6324"/>
    <cellStyle name="T_Book1_DK KH CBDT 2014 11-11-2013_Copy of 05-12  KH trung han 2016-2020 - Liem Thinh edited (1)" xfId="6325"/>
    <cellStyle name="T_Book1_Du an khoi cong moi nam 2010" xfId="6326"/>
    <cellStyle name="T_Book1_Du an khoi cong moi nam 2010 2" xfId="6327"/>
    <cellStyle name="T_Book1_Du an khoi cong moi nam 2010_!1 1 bao cao giao KH ve HTCMT vung TNB   12-12-2011" xfId="6328"/>
    <cellStyle name="T_Book1_Du an khoi cong moi nam 2010_!1 1 bao cao giao KH ve HTCMT vung TNB   12-12-2011 2" xfId="6329"/>
    <cellStyle name="T_Book1_Du an khoi cong moi nam 2010_KH TPCP vung TNB (03-1-2012)" xfId="6330"/>
    <cellStyle name="T_Book1_Du an khoi cong moi nam 2010_KH TPCP vung TNB (03-1-2012) 2" xfId="6331"/>
    <cellStyle name="T_Book1_giao KH 2011 ngay 10-12-2010" xfId="6332"/>
    <cellStyle name="T_Book1_giao KH 2011 ngay 10-12-2010 2" xfId="6333"/>
    <cellStyle name="T_Book1_Hang Tom goi9 9-07(Cau 12 sua)" xfId="6334"/>
    <cellStyle name="T_Book1_Hang Tom goi9 9-07(Cau 12 sua) 2" xfId="6335"/>
    <cellStyle name="T_Book1_Ket qua phan bo von nam 2008" xfId="6336"/>
    <cellStyle name="T_Book1_Ket qua phan bo von nam 2008 2" xfId="6337"/>
    <cellStyle name="T_Book1_Ket qua phan bo von nam 2008_!1 1 bao cao giao KH ve HTCMT vung TNB   12-12-2011" xfId="6338"/>
    <cellStyle name="T_Book1_Ket qua phan bo von nam 2008_!1 1 bao cao giao KH ve HTCMT vung TNB   12-12-2011 2" xfId="6339"/>
    <cellStyle name="T_Book1_Ket qua phan bo von nam 2008_KH TPCP vung TNB (03-1-2012)" xfId="6340"/>
    <cellStyle name="T_Book1_Ket qua phan bo von nam 2008_KH TPCP vung TNB (03-1-2012) 2" xfId="6341"/>
    <cellStyle name="T_Book1_KH TPCP vung TNB (03-1-2012)" xfId="6344"/>
    <cellStyle name="T_Book1_KH TPCP vung TNB (03-1-2012) 2" xfId="6345"/>
    <cellStyle name="T_Book1_KH XDCB_2008 lan 2 sua ngay 10-11" xfId="6346"/>
    <cellStyle name="T_Book1_KH XDCB_2008 lan 2 sua ngay 10-11 2" xfId="6347"/>
    <cellStyle name="T_Book1_KH XDCB_2008 lan 2 sua ngay 10-11_!1 1 bao cao giao KH ve HTCMT vung TNB   12-12-2011" xfId="6348"/>
    <cellStyle name="T_Book1_KH XDCB_2008 lan 2 sua ngay 10-11_!1 1 bao cao giao KH ve HTCMT vung TNB   12-12-2011 2" xfId="6349"/>
    <cellStyle name="T_Book1_KH XDCB_2008 lan 2 sua ngay 10-11_KH TPCP vung TNB (03-1-2012)" xfId="6350"/>
    <cellStyle name="T_Book1_KH XDCB_2008 lan 2 sua ngay 10-11_KH TPCP vung TNB (03-1-2012) 2" xfId="6351"/>
    <cellStyle name="T_Book1_Khoi luong chinh Hang Tom" xfId="6352"/>
    <cellStyle name="T_Book1_Khoi luong chinh Hang Tom 2" xfId="6353"/>
    <cellStyle name="T_Book1_kien giang 2" xfId="6342"/>
    <cellStyle name="T_Book1_kien giang 2 2" xfId="6343"/>
    <cellStyle name="T_Book1_Luy ke von ung nam 2011 -Thoa gui ngay 12-8-2012" xfId="6354"/>
    <cellStyle name="T_Book1_Luy ke von ung nam 2011 -Thoa gui ngay 12-8-2012 2" xfId="6355"/>
    <cellStyle name="T_Book1_Luy ke von ung nam 2011 -Thoa gui ngay 12-8-2012_!1 1 bao cao giao KH ve HTCMT vung TNB   12-12-2011" xfId="6356"/>
    <cellStyle name="T_Book1_Luy ke von ung nam 2011 -Thoa gui ngay 12-8-2012_!1 1 bao cao giao KH ve HTCMT vung TNB   12-12-2011 2" xfId="6357"/>
    <cellStyle name="T_Book1_Luy ke von ung nam 2011 -Thoa gui ngay 12-8-2012_KH TPCP vung TNB (03-1-2012)" xfId="6358"/>
    <cellStyle name="T_Book1_Luy ke von ung nam 2011 -Thoa gui ngay 12-8-2012_KH TPCP vung TNB (03-1-2012) 2" xfId="6359"/>
    <cellStyle name="T_Book1_Nhu cau von ung truoc 2011 Tha h Hoa + Nge An gui TW" xfId="6360"/>
    <cellStyle name="T_Book1_Nhu cau von ung truoc 2011 Tha h Hoa + Nge An gui TW 2" xfId="6361"/>
    <cellStyle name="T_Book1_Nhu cau von ung truoc 2011 Tha h Hoa + Nge An gui TW_!1 1 bao cao giao KH ve HTCMT vung TNB   12-12-2011" xfId="6362"/>
    <cellStyle name="T_Book1_Nhu cau von ung truoc 2011 Tha h Hoa + Nge An gui TW_!1 1 bao cao giao KH ve HTCMT vung TNB   12-12-2011 2" xfId="6363"/>
    <cellStyle name="T_Book1_Nhu cau von ung truoc 2011 Tha h Hoa + Nge An gui TW_Bieu4HTMT" xfId="6364"/>
    <cellStyle name="T_Book1_Nhu cau von ung truoc 2011 Tha h Hoa + Nge An gui TW_Bieu4HTMT 2" xfId="6365"/>
    <cellStyle name="T_Book1_Nhu cau von ung truoc 2011 Tha h Hoa + Nge An gui TW_Bieu4HTMT_!1 1 bao cao giao KH ve HTCMT vung TNB   12-12-2011" xfId="6366"/>
    <cellStyle name="T_Book1_Nhu cau von ung truoc 2011 Tha h Hoa + Nge An gui TW_Bieu4HTMT_!1 1 bao cao giao KH ve HTCMT vung TNB   12-12-2011 2" xfId="6367"/>
    <cellStyle name="T_Book1_Nhu cau von ung truoc 2011 Tha h Hoa + Nge An gui TW_Bieu4HTMT_KH TPCP vung TNB (03-1-2012)" xfId="6368"/>
    <cellStyle name="T_Book1_Nhu cau von ung truoc 2011 Tha h Hoa + Nge An gui TW_Bieu4HTMT_KH TPCP vung TNB (03-1-2012) 2" xfId="6369"/>
    <cellStyle name="T_Book1_Nhu cau von ung truoc 2011 Tha h Hoa + Nge An gui TW_KH TPCP vung TNB (03-1-2012)" xfId="6370"/>
    <cellStyle name="T_Book1_Nhu cau von ung truoc 2011 Tha h Hoa + Nge An gui TW_KH TPCP vung TNB (03-1-2012) 2" xfId="6371"/>
    <cellStyle name="T_Book1_phu luc tong ket tinh hinh TH giai doan 03-10 (ngay 30)" xfId="6372"/>
    <cellStyle name="T_Book1_phu luc tong ket tinh hinh TH giai doan 03-10 (ngay 30) 2" xfId="6373"/>
    <cellStyle name="T_Book1_phu luc tong ket tinh hinh TH giai doan 03-10 (ngay 30)_!1 1 bao cao giao KH ve HTCMT vung TNB   12-12-2011" xfId="6374"/>
    <cellStyle name="T_Book1_phu luc tong ket tinh hinh TH giai doan 03-10 (ngay 30)_!1 1 bao cao giao KH ve HTCMT vung TNB   12-12-2011 2" xfId="6375"/>
    <cellStyle name="T_Book1_phu luc tong ket tinh hinh TH giai doan 03-10 (ngay 30)_KH TPCP vung TNB (03-1-2012)" xfId="6376"/>
    <cellStyle name="T_Book1_phu luc tong ket tinh hinh TH giai doan 03-10 (ngay 30)_KH TPCP vung TNB (03-1-2012) 2" xfId="6377"/>
    <cellStyle name="T_Book1_TH ung tren 70%-Ra soat phap ly-8-6 (dung de chuyen vao vu TH)" xfId="6386"/>
    <cellStyle name="T_Book1_TH ung tren 70%-Ra soat phap ly-8-6 (dung de chuyen vao vu TH) 2" xfId="6387"/>
    <cellStyle name="T_Book1_TH ung tren 70%-Ra soat phap ly-8-6 (dung de chuyen vao vu TH)_!1 1 bao cao giao KH ve HTCMT vung TNB   12-12-2011" xfId="6388"/>
    <cellStyle name="T_Book1_TH ung tren 70%-Ra soat phap ly-8-6 (dung de chuyen vao vu TH)_!1 1 bao cao giao KH ve HTCMT vung TNB   12-12-2011 2" xfId="6389"/>
    <cellStyle name="T_Book1_TH ung tren 70%-Ra soat phap ly-8-6 (dung de chuyen vao vu TH)_Bieu4HTMT" xfId="6390"/>
    <cellStyle name="T_Book1_TH ung tren 70%-Ra soat phap ly-8-6 (dung de chuyen vao vu TH)_Bieu4HTMT 2" xfId="6391"/>
    <cellStyle name="T_Book1_TH ung tren 70%-Ra soat phap ly-8-6 (dung de chuyen vao vu TH)_KH TPCP vung TNB (03-1-2012)" xfId="6392"/>
    <cellStyle name="T_Book1_TH ung tren 70%-Ra soat phap ly-8-6 (dung de chuyen vao vu TH)_KH TPCP vung TNB (03-1-2012) 2" xfId="6393"/>
    <cellStyle name="T_Book1_TH y kien LD_KH 2010 Ca Nuoc 22-9-2011-Gui ca Vu" xfId="6394"/>
    <cellStyle name="T_Book1_TH y kien LD_KH 2010 Ca Nuoc 22-9-2011-Gui ca Vu 2" xfId="6395"/>
    <cellStyle name="T_Book1_TH y kien LD_KH 2010 Ca Nuoc 22-9-2011-Gui ca Vu_!1 1 bao cao giao KH ve HTCMT vung TNB   12-12-2011" xfId="6396"/>
    <cellStyle name="T_Book1_TH y kien LD_KH 2010 Ca Nuoc 22-9-2011-Gui ca Vu_!1 1 bao cao giao KH ve HTCMT vung TNB   12-12-2011 2" xfId="6397"/>
    <cellStyle name="T_Book1_TH y kien LD_KH 2010 Ca Nuoc 22-9-2011-Gui ca Vu_Bieu4HTMT" xfId="6398"/>
    <cellStyle name="T_Book1_TH y kien LD_KH 2010 Ca Nuoc 22-9-2011-Gui ca Vu_Bieu4HTMT 2" xfId="6399"/>
    <cellStyle name="T_Book1_TH y kien LD_KH 2010 Ca Nuoc 22-9-2011-Gui ca Vu_KH TPCP vung TNB (03-1-2012)" xfId="6400"/>
    <cellStyle name="T_Book1_TH y kien LD_KH 2010 Ca Nuoc 22-9-2011-Gui ca Vu_KH TPCP vung TNB (03-1-2012) 2" xfId="6401"/>
    <cellStyle name="T_Book1_Thiet bi" xfId="6402"/>
    <cellStyle name="T_Book1_Thiet bi 2" xfId="6403"/>
    <cellStyle name="T_Book1_TN - Ho tro khac 2011" xfId="6378"/>
    <cellStyle name="T_Book1_TN - Ho tro khac 2011 2" xfId="6379"/>
    <cellStyle name="T_Book1_TN - Ho tro khac 2011_!1 1 bao cao giao KH ve HTCMT vung TNB   12-12-2011" xfId="6380"/>
    <cellStyle name="T_Book1_TN - Ho tro khac 2011_!1 1 bao cao giao KH ve HTCMT vung TNB   12-12-2011 2" xfId="6381"/>
    <cellStyle name="T_Book1_TN - Ho tro khac 2011_Bieu4HTMT" xfId="6382"/>
    <cellStyle name="T_Book1_TN - Ho tro khac 2011_Bieu4HTMT 2" xfId="6383"/>
    <cellStyle name="T_Book1_TN - Ho tro khac 2011_KH TPCP vung TNB (03-1-2012)" xfId="6384"/>
    <cellStyle name="T_Book1_TN - Ho tro khac 2011_KH TPCP vung TNB (03-1-2012) 2" xfId="6385"/>
    <cellStyle name="T_Book1_ung truoc 2011 NSTW Thanh Hoa + Nge An gui Thu 12-5" xfId="6404"/>
    <cellStyle name="T_Book1_ung truoc 2011 NSTW Thanh Hoa + Nge An gui Thu 12-5 2" xfId="6405"/>
    <cellStyle name="T_Book1_ung truoc 2011 NSTW Thanh Hoa + Nge An gui Thu 12-5_!1 1 bao cao giao KH ve HTCMT vung TNB   12-12-2011" xfId="6406"/>
    <cellStyle name="T_Book1_ung truoc 2011 NSTW Thanh Hoa + Nge An gui Thu 12-5_!1 1 bao cao giao KH ve HTCMT vung TNB   12-12-2011 2" xfId="6407"/>
    <cellStyle name="T_Book1_ung truoc 2011 NSTW Thanh Hoa + Nge An gui Thu 12-5_Bieu4HTMT" xfId="6408"/>
    <cellStyle name="T_Book1_ung truoc 2011 NSTW Thanh Hoa + Nge An gui Thu 12-5_Bieu4HTMT 2" xfId="6409"/>
    <cellStyle name="T_Book1_ung truoc 2011 NSTW Thanh Hoa + Nge An gui Thu 12-5_Bieu4HTMT_!1 1 bao cao giao KH ve HTCMT vung TNB   12-12-2011" xfId="6410"/>
    <cellStyle name="T_Book1_ung truoc 2011 NSTW Thanh Hoa + Nge An gui Thu 12-5_Bieu4HTMT_!1 1 bao cao giao KH ve HTCMT vung TNB   12-12-2011 2" xfId="6411"/>
    <cellStyle name="T_Book1_ung truoc 2011 NSTW Thanh Hoa + Nge An gui Thu 12-5_Bieu4HTMT_KH TPCP vung TNB (03-1-2012)" xfId="6412"/>
    <cellStyle name="T_Book1_ung truoc 2011 NSTW Thanh Hoa + Nge An gui Thu 12-5_Bieu4HTMT_KH TPCP vung TNB (03-1-2012) 2" xfId="6413"/>
    <cellStyle name="T_Book1_ung truoc 2011 NSTW Thanh Hoa + Nge An gui Thu 12-5_KH TPCP vung TNB (03-1-2012)" xfId="6414"/>
    <cellStyle name="T_Book1_ung truoc 2011 NSTW Thanh Hoa + Nge An gui Thu 12-5_KH TPCP vung TNB (03-1-2012) 2" xfId="6415"/>
    <cellStyle name="T_Book1_ÿÿÿÿÿ" xfId="6416"/>
    <cellStyle name="T_Book1_ÿÿÿÿÿ 2" xfId="6417"/>
    <cellStyle name="T_Chuan bi dau tu nam 2008" xfId="6478"/>
    <cellStyle name="T_Chuan bi dau tu nam 2008 2" xfId="6479"/>
    <cellStyle name="T_Chuan bi dau tu nam 2008_!1 1 bao cao giao KH ve HTCMT vung TNB   12-12-2011" xfId="6480"/>
    <cellStyle name="T_Chuan bi dau tu nam 2008_!1 1 bao cao giao KH ve HTCMT vung TNB   12-12-2011 2" xfId="6481"/>
    <cellStyle name="T_Chuan bi dau tu nam 2008_KH TPCP vung TNB (03-1-2012)" xfId="6482"/>
    <cellStyle name="T_Chuan bi dau tu nam 2008_KH TPCP vung TNB (03-1-2012) 2" xfId="6483"/>
    <cellStyle name="T_Copy of Bao cao  XDCB 7 thang nam 2008_So KH&amp;DT SUA" xfId="6418"/>
    <cellStyle name="T_Copy of Bao cao  XDCB 7 thang nam 2008_So KH&amp;DT SUA 2" xfId="6419"/>
    <cellStyle name="T_Copy of Bao cao  XDCB 7 thang nam 2008_So KH&amp;DT SUA_!1 1 bao cao giao KH ve HTCMT vung TNB   12-12-2011" xfId="6420"/>
    <cellStyle name="T_Copy of Bao cao  XDCB 7 thang nam 2008_So KH&amp;DT SUA_!1 1 bao cao giao KH ve HTCMT vung TNB   12-12-2011 2" xfId="6421"/>
    <cellStyle name="T_Copy of Bao cao  XDCB 7 thang nam 2008_So KH&amp;DT SUA_KH TPCP vung TNB (03-1-2012)" xfId="6422"/>
    <cellStyle name="T_Copy of Bao cao  XDCB 7 thang nam 2008_So KH&amp;DT SUA_KH TPCP vung TNB (03-1-2012) 2" xfId="6423"/>
    <cellStyle name="T_CPK" xfId="6424"/>
    <cellStyle name="T_CPK 2" xfId="6425"/>
    <cellStyle name="T_CPK_!1 1 bao cao giao KH ve HTCMT vung TNB   12-12-2011" xfId="6426"/>
    <cellStyle name="T_CPK_!1 1 bao cao giao KH ve HTCMT vung TNB   12-12-2011 2" xfId="6427"/>
    <cellStyle name="T_CPK_Bieu4HTMT" xfId="6428"/>
    <cellStyle name="T_CPK_Bieu4HTMT 2" xfId="6429"/>
    <cellStyle name="T_CPK_Bieu4HTMT_!1 1 bao cao giao KH ve HTCMT vung TNB   12-12-2011" xfId="6430"/>
    <cellStyle name="T_CPK_Bieu4HTMT_!1 1 bao cao giao KH ve HTCMT vung TNB   12-12-2011 2" xfId="6431"/>
    <cellStyle name="T_CPK_Bieu4HTMT_KH TPCP vung TNB (03-1-2012)" xfId="6432"/>
    <cellStyle name="T_CPK_Bieu4HTMT_KH TPCP vung TNB (03-1-2012) 2" xfId="6433"/>
    <cellStyle name="T_CPK_KH TPCP vung TNB (03-1-2012)" xfId="6434"/>
    <cellStyle name="T_CPK_KH TPCP vung TNB (03-1-2012) 2" xfId="6435"/>
    <cellStyle name="T_CTMTQG 2008" xfId="6436"/>
    <cellStyle name="T_CTMTQG 2008 2" xfId="6437"/>
    <cellStyle name="T_CTMTQG 2008_!1 1 bao cao giao KH ve HTCMT vung TNB   12-12-2011" xfId="6438"/>
    <cellStyle name="T_CTMTQG 2008_!1 1 bao cao giao KH ve HTCMT vung TNB   12-12-2011 2" xfId="6439"/>
    <cellStyle name="T_CTMTQG 2008_Bieu mau danh muc du an thuoc CTMTQG nam 2008" xfId="6440"/>
    <cellStyle name="T_CTMTQG 2008_Bieu mau danh muc du an thuoc CTMTQG nam 2008 2" xfId="6441"/>
    <cellStyle name="T_CTMTQG 2008_Bieu mau danh muc du an thuoc CTMTQG nam 2008_!1 1 bao cao giao KH ve HTCMT vung TNB   12-12-2011" xfId="6442"/>
    <cellStyle name="T_CTMTQG 2008_Bieu mau danh muc du an thuoc CTMTQG nam 2008_!1 1 bao cao giao KH ve HTCMT vung TNB   12-12-2011 2" xfId="6443"/>
    <cellStyle name="T_CTMTQG 2008_Bieu mau danh muc du an thuoc CTMTQG nam 2008_KH TPCP vung TNB (03-1-2012)" xfId="6444"/>
    <cellStyle name="T_CTMTQG 2008_Bieu mau danh muc du an thuoc CTMTQG nam 2008_KH TPCP vung TNB (03-1-2012) 2" xfId="6445"/>
    <cellStyle name="T_CTMTQG 2008_Hi-Tong hop KQ phan bo KH nam 08- LD fong giao 15-11-08" xfId="6446"/>
    <cellStyle name="T_CTMTQG 2008_Hi-Tong hop KQ phan bo KH nam 08- LD fong giao 15-11-08 2" xfId="6447"/>
    <cellStyle name="T_CTMTQG 2008_Hi-Tong hop KQ phan bo KH nam 08- LD fong giao 15-11-08_!1 1 bao cao giao KH ve HTCMT vung TNB   12-12-2011" xfId="6448"/>
    <cellStyle name="T_CTMTQG 2008_Hi-Tong hop KQ phan bo KH nam 08- LD fong giao 15-11-08_!1 1 bao cao giao KH ve HTCMT vung TNB   12-12-2011 2" xfId="6449"/>
    <cellStyle name="T_CTMTQG 2008_Hi-Tong hop KQ phan bo KH nam 08- LD fong giao 15-11-08_KH TPCP vung TNB (03-1-2012)" xfId="6450"/>
    <cellStyle name="T_CTMTQG 2008_Hi-Tong hop KQ phan bo KH nam 08- LD fong giao 15-11-08_KH TPCP vung TNB (03-1-2012) 2" xfId="6451"/>
    <cellStyle name="T_CTMTQG 2008_Ket qua thuc hien nam 2008" xfId="6452"/>
    <cellStyle name="T_CTMTQG 2008_Ket qua thuc hien nam 2008 2" xfId="6453"/>
    <cellStyle name="T_CTMTQG 2008_Ket qua thuc hien nam 2008_!1 1 bao cao giao KH ve HTCMT vung TNB   12-12-2011" xfId="6454"/>
    <cellStyle name="T_CTMTQG 2008_Ket qua thuc hien nam 2008_!1 1 bao cao giao KH ve HTCMT vung TNB   12-12-2011 2" xfId="6455"/>
    <cellStyle name="T_CTMTQG 2008_Ket qua thuc hien nam 2008_KH TPCP vung TNB (03-1-2012)" xfId="6456"/>
    <cellStyle name="T_CTMTQG 2008_Ket qua thuc hien nam 2008_KH TPCP vung TNB (03-1-2012) 2" xfId="6457"/>
    <cellStyle name="T_CTMTQG 2008_KH TPCP vung TNB (03-1-2012)" xfId="6458"/>
    <cellStyle name="T_CTMTQG 2008_KH TPCP vung TNB (03-1-2012) 2" xfId="6459"/>
    <cellStyle name="T_CTMTQG 2008_KH XDCB_2008 lan 1" xfId="6460"/>
    <cellStyle name="T_CTMTQG 2008_KH XDCB_2008 lan 1 2" xfId="6461"/>
    <cellStyle name="T_CTMTQG 2008_KH XDCB_2008 lan 1 sua ngay 27-10" xfId="6462"/>
    <cellStyle name="T_CTMTQG 2008_KH XDCB_2008 lan 1 sua ngay 27-10 2" xfId="6463"/>
    <cellStyle name="T_CTMTQG 2008_KH XDCB_2008 lan 1 sua ngay 27-10_!1 1 bao cao giao KH ve HTCMT vung TNB   12-12-2011" xfId="6464"/>
    <cellStyle name="T_CTMTQG 2008_KH XDCB_2008 lan 1 sua ngay 27-10_!1 1 bao cao giao KH ve HTCMT vung TNB   12-12-2011 2" xfId="6465"/>
    <cellStyle name="T_CTMTQG 2008_KH XDCB_2008 lan 1 sua ngay 27-10_KH TPCP vung TNB (03-1-2012)" xfId="6466"/>
    <cellStyle name="T_CTMTQG 2008_KH XDCB_2008 lan 1 sua ngay 27-10_KH TPCP vung TNB (03-1-2012) 2" xfId="6467"/>
    <cellStyle name="T_CTMTQG 2008_KH XDCB_2008 lan 1_!1 1 bao cao giao KH ve HTCMT vung TNB   12-12-2011" xfId="6468"/>
    <cellStyle name="T_CTMTQG 2008_KH XDCB_2008 lan 1_!1 1 bao cao giao KH ve HTCMT vung TNB   12-12-2011 2" xfId="6469"/>
    <cellStyle name="T_CTMTQG 2008_KH XDCB_2008 lan 1_KH TPCP vung TNB (03-1-2012)" xfId="6470"/>
    <cellStyle name="T_CTMTQG 2008_KH XDCB_2008 lan 1_KH TPCP vung TNB (03-1-2012) 2" xfId="6471"/>
    <cellStyle name="T_CTMTQG 2008_KH XDCB_2008 lan 2 sua ngay 10-11" xfId="6472"/>
    <cellStyle name="T_CTMTQG 2008_KH XDCB_2008 lan 2 sua ngay 10-11 2" xfId="6473"/>
    <cellStyle name="T_CTMTQG 2008_KH XDCB_2008 lan 2 sua ngay 10-11_!1 1 bao cao giao KH ve HTCMT vung TNB   12-12-2011" xfId="6474"/>
    <cellStyle name="T_CTMTQG 2008_KH XDCB_2008 lan 2 sua ngay 10-11_!1 1 bao cao giao KH ve HTCMT vung TNB   12-12-2011 2" xfId="6475"/>
    <cellStyle name="T_CTMTQG 2008_KH XDCB_2008 lan 2 sua ngay 10-11_KH TPCP vung TNB (03-1-2012)" xfId="6476"/>
    <cellStyle name="T_CTMTQG 2008_KH XDCB_2008 lan 2 sua ngay 10-11_KH TPCP vung TNB (03-1-2012) 2" xfId="6477"/>
    <cellStyle name="T_danh muc chuan bi dau tu 2011 ngay 07-6-2011" xfId="6484"/>
    <cellStyle name="T_danh muc chuan bi dau tu 2011 ngay 07-6-2011 2" xfId="6485"/>
    <cellStyle name="T_danh muc chuan bi dau tu 2011 ngay 07-6-2011_!1 1 bao cao giao KH ve HTCMT vung TNB   12-12-2011" xfId="6486"/>
    <cellStyle name="T_danh muc chuan bi dau tu 2011 ngay 07-6-2011_!1 1 bao cao giao KH ve HTCMT vung TNB   12-12-2011 2" xfId="6487"/>
    <cellStyle name="T_danh muc chuan bi dau tu 2011 ngay 07-6-2011_KH TPCP vung TNB (03-1-2012)" xfId="6488"/>
    <cellStyle name="T_danh muc chuan bi dau tu 2011 ngay 07-6-2011_KH TPCP vung TNB (03-1-2012) 2" xfId="6489"/>
    <cellStyle name="T_Danh muc pbo nguon von XSKT, XDCB nam 2009 chuyen qua nam 2010" xfId="6490"/>
    <cellStyle name="T_Danh muc pbo nguon von XSKT, XDCB nam 2009 chuyen qua nam 2010 2" xfId="6491"/>
    <cellStyle name="T_Danh muc pbo nguon von XSKT, XDCB nam 2009 chuyen qua nam 2010_!1 1 bao cao giao KH ve HTCMT vung TNB   12-12-2011" xfId="6492"/>
    <cellStyle name="T_Danh muc pbo nguon von XSKT, XDCB nam 2009 chuyen qua nam 2010_!1 1 bao cao giao KH ve HTCMT vung TNB   12-12-2011 2" xfId="6493"/>
    <cellStyle name="T_Danh muc pbo nguon von XSKT, XDCB nam 2009 chuyen qua nam 2010_KH TPCP vung TNB (03-1-2012)" xfId="6494"/>
    <cellStyle name="T_Danh muc pbo nguon von XSKT, XDCB nam 2009 chuyen qua nam 2010_KH TPCP vung TNB (03-1-2012) 2" xfId="6495"/>
    <cellStyle name="T_dieu chinh KH 2011 ngay 26-5-2011111" xfId="6496"/>
    <cellStyle name="T_dieu chinh KH 2011 ngay 26-5-2011111 2" xfId="6497"/>
    <cellStyle name="T_dieu chinh KH 2011 ngay 26-5-2011111_!1 1 bao cao giao KH ve HTCMT vung TNB   12-12-2011" xfId="6498"/>
    <cellStyle name="T_dieu chinh KH 2011 ngay 26-5-2011111_!1 1 bao cao giao KH ve HTCMT vung TNB   12-12-2011 2" xfId="6499"/>
    <cellStyle name="T_dieu chinh KH 2011 ngay 26-5-2011111_KH TPCP vung TNB (03-1-2012)" xfId="6500"/>
    <cellStyle name="T_dieu chinh KH 2011 ngay 26-5-2011111_KH TPCP vung TNB (03-1-2012) 2" xfId="6501"/>
    <cellStyle name="T_DK 2014-2015 final" xfId="6502"/>
    <cellStyle name="T_DK 2014-2015 final_05-12  KH trung han 2016-2020 - Liem Thinh edited" xfId="6503"/>
    <cellStyle name="T_DK 2014-2015 final_Copy of 05-12  KH trung han 2016-2020 - Liem Thinh edited (1)" xfId="6504"/>
    <cellStyle name="T_DK 2014-2015 new" xfId="6505"/>
    <cellStyle name="T_DK 2014-2015 new_05-12  KH trung han 2016-2020 - Liem Thinh edited" xfId="6506"/>
    <cellStyle name="T_DK 2014-2015 new_Copy of 05-12  KH trung han 2016-2020 - Liem Thinh edited (1)" xfId="6507"/>
    <cellStyle name="T_DK KH CBDT 2014 11-11-2013" xfId="6508"/>
    <cellStyle name="T_DK KH CBDT 2014 11-11-2013(1)" xfId="6509"/>
    <cellStyle name="T_DK KH CBDT 2014 11-11-2013(1)_05-12  KH trung han 2016-2020 - Liem Thinh edited" xfId="6510"/>
    <cellStyle name="T_DK KH CBDT 2014 11-11-2013(1)_Copy of 05-12  KH trung han 2016-2020 - Liem Thinh edited (1)" xfId="6511"/>
    <cellStyle name="T_DK KH CBDT 2014 11-11-2013_05-12  KH trung han 2016-2020 - Liem Thinh edited" xfId="6512"/>
    <cellStyle name="T_DK KH CBDT 2014 11-11-2013_Copy of 05-12  KH trung han 2016-2020 - Liem Thinh edited (1)" xfId="6513"/>
    <cellStyle name="T_DS KCH PHAN BO VON NSDP NAM 2010" xfId="6514"/>
    <cellStyle name="T_DS KCH PHAN BO VON NSDP NAM 2010 2" xfId="6515"/>
    <cellStyle name="T_DS KCH PHAN BO VON NSDP NAM 2010_!1 1 bao cao giao KH ve HTCMT vung TNB   12-12-2011" xfId="6516"/>
    <cellStyle name="T_DS KCH PHAN BO VON NSDP NAM 2010_!1 1 bao cao giao KH ve HTCMT vung TNB   12-12-2011 2" xfId="6517"/>
    <cellStyle name="T_DS KCH PHAN BO VON NSDP NAM 2010_KH TPCP vung TNB (03-1-2012)" xfId="6518"/>
    <cellStyle name="T_DS KCH PHAN BO VON NSDP NAM 2010_KH TPCP vung TNB (03-1-2012) 2" xfId="6519"/>
    <cellStyle name="T_Du an khoi cong moi nam 2010" xfId="6520"/>
    <cellStyle name="T_Du an khoi cong moi nam 2010 2" xfId="6521"/>
    <cellStyle name="T_Du an khoi cong moi nam 2010_!1 1 bao cao giao KH ve HTCMT vung TNB   12-12-2011" xfId="6522"/>
    <cellStyle name="T_Du an khoi cong moi nam 2010_!1 1 bao cao giao KH ve HTCMT vung TNB   12-12-2011 2" xfId="6523"/>
    <cellStyle name="T_Du an khoi cong moi nam 2010_KH TPCP vung TNB (03-1-2012)" xfId="6524"/>
    <cellStyle name="T_Du an khoi cong moi nam 2010_KH TPCP vung TNB (03-1-2012) 2" xfId="6525"/>
    <cellStyle name="T_DU AN TKQH VA CHUAN BI DAU TU NAM 2007 sua ngay 9-11" xfId="6526"/>
    <cellStyle name="T_DU AN TKQH VA CHUAN BI DAU TU NAM 2007 sua ngay 9-11 2" xfId="6527"/>
    <cellStyle name="T_DU AN TKQH VA CHUAN BI DAU TU NAM 2007 sua ngay 9-11_!1 1 bao cao giao KH ve HTCMT vung TNB   12-12-2011" xfId="6528"/>
    <cellStyle name="T_DU AN TKQH VA CHUAN BI DAU TU NAM 2007 sua ngay 9-11_!1 1 bao cao giao KH ve HTCMT vung TNB   12-12-2011 2" xfId="6529"/>
    <cellStyle name="T_DU AN TKQH VA CHUAN BI DAU TU NAM 2007 sua ngay 9-11_Bieu mau danh muc du an thuoc CTMTQG nam 2008" xfId="6530"/>
    <cellStyle name="T_DU AN TKQH VA CHUAN BI DAU TU NAM 2007 sua ngay 9-11_Bieu mau danh muc du an thuoc CTMTQG nam 2008 2" xfId="6531"/>
    <cellStyle name="T_DU AN TKQH VA CHUAN BI DAU TU NAM 2007 sua ngay 9-11_Bieu mau danh muc du an thuoc CTMTQG nam 2008_!1 1 bao cao giao KH ve HTCMT vung TNB   12-12-2011" xfId="6532"/>
    <cellStyle name="T_DU AN TKQH VA CHUAN BI DAU TU NAM 2007 sua ngay 9-11_Bieu mau danh muc du an thuoc CTMTQG nam 2008_!1 1 bao cao giao KH ve HTCMT vung TNB   12-12-2011 2" xfId="6533"/>
    <cellStyle name="T_DU AN TKQH VA CHUAN BI DAU TU NAM 2007 sua ngay 9-11_Bieu mau danh muc du an thuoc CTMTQG nam 2008_KH TPCP vung TNB (03-1-2012)" xfId="6534"/>
    <cellStyle name="T_DU AN TKQH VA CHUAN BI DAU TU NAM 2007 sua ngay 9-11_Bieu mau danh muc du an thuoc CTMTQG nam 2008_KH TPCP vung TNB (03-1-2012) 2" xfId="6535"/>
    <cellStyle name="T_DU AN TKQH VA CHUAN BI DAU TU NAM 2007 sua ngay 9-11_Du an khoi cong moi nam 2010" xfId="6536"/>
    <cellStyle name="T_DU AN TKQH VA CHUAN BI DAU TU NAM 2007 sua ngay 9-11_Du an khoi cong moi nam 2010 2" xfId="6537"/>
    <cellStyle name="T_DU AN TKQH VA CHUAN BI DAU TU NAM 2007 sua ngay 9-11_Du an khoi cong moi nam 2010_!1 1 bao cao giao KH ve HTCMT vung TNB   12-12-2011" xfId="6538"/>
    <cellStyle name="T_DU AN TKQH VA CHUAN BI DAU TU NAM 2007 sua ngay 9-11_Du an khoi cong moi nam 2010_!1 1 bao cao giao KH ve HTCMT vung TNB   12-12-2011 2" xfId="6539"/>
    <cellStyle name="T_DU AN TKQH VA CHUAN BI DAU TU NAM 2007 sua ngay 9-11_Du an khoi cong moi nam 2010_KH TPCP vung TNB (03-1-2012)" xfId="6540"/>
    <cellStyle name="T_DU AN TKQH VA CHUAN BI DAU TU NAM 2007 sua ngay 9-11_Du an khoi cong moi nam 2010_KH TPCP vung TNB (03-1-2012) 2" xfId="6541"/>
    <cellStyle name="T_DU AN TKQH VA CHUAN BI DAU TU NAM 2007 sua ngay 9-11_Ket qua phan bo von nam 2008" xfId="6542"/>
    <cellStyle name="T_DU AN TKQH VA CHUAN BI DAU TU NAM 2007 sua ngay 9-11_Ket qua phan bo von nam 2008 2" xfId="6543"/>
    <cellStyle name="T_DU AN TKQH VA CHUAN BI DAU TU NAM 2007 sua ngay 9-11_Ket qua phan bo von nam 2008_!1 1 bao cao giao KH ve HTCMT vung TNB   12-12-2011" xfId="6544"/>
    <cellStyle name="T_DU AN TKQH VA CHUAN BI DAU TU NAM 2007 sua ngay 9-11_Ket qua phan bo von nam 2008_!1 1 bao cao giao KH ve HTCMT vung TNB   12-12-2011 2" xfId="6545"/>
    <cellStyle name="T_DU AN TKQH VA CHUAN BI DAU TU NAM 2007 sua ngay 9-11_Ket qua phan bo von nam 2008_KH TPCP vung TNB (03-1-2012)" xfId="6546"/>
    <cellStyle name="T_DU AN TKQH VA CHUAN BI DAU TU NAM 2007 sua ngay 9-11_Ket qua phan bo von nam 2008_KH TPCP vung TNB (03-1-2012) 2" xfId="6547"/>
    <cellStyle name="T_DU AN TKQH VA CHUAN BI DAU TU NAM 2007 sua ngay 9-11_KH TPCP vung TNB (03-1-2012)" xfId="6548"/>
    <cellStyle name="T_DU AN TKQH VA CHUAN BI DAU TU NAM 2007 sua ngay 9-11_KH TPCP vung TNB (03-1-2012) 2" xfId="6549"/>
    <cellStyle name="T_DU AN TKQH VA CHUAN BI DAU TU NAM 2007 sua ngay 9-11_KH XDCB_2008 lan 2 sua ngay 10-11" xfId="6550"/>
    <cellStyle name="T_DU AN TKQH VA CHUAN BI DAU TU NAM 2007 sua ngay 9-11_KH XDCB_2008 lan 2 sua ngay 10-11 2" xfId="6551"/>
    <cellStyle name="T_DU AN TKQH VA CHUAN BI DAU TU NAM 2007 sua ngay 9-11_KH XDCB_2008 lan 2 sua ngay 10-11_!1 1 bao cao giao KH ve HTCMT vung TNB   12-12-2011" xfId="6552"/>
    <cellStyle name="T_DU AN TKQH VA CHUAN BI DAU TU NAM 2007 sua ngay 9-11_KH XDCB_2008 lan 2 sua ngay 10-11_!1 1 bao cao giao KH ve HTCMT vung TNB   12-12-2011 2" xfId="6553"/>
    <cellStyle name="T_DU AN TKQH VA CHUAN BI DAU TU NAM 2007 sua ngay 9-11_KH XDCB_2008 lan 2 sua ngay 10-11_KH TPCP vung TNB (03-1-2012)" xfId="6554"/>
    <cellStyle name="T_DU AN TKQH VA CHUAN BI DAU TU NAM 2007 sua ngay 9-11_KH XDCB_2008 lan 2 sua ngay 10-11_KH TPCP vung TNB (03-1-2012) 2" xfId="6555"/>
    <cellStyle name="T_du toan dieu chinh  20-8-2006" xfId="6556"/>
    <cellStyle name="T_du toan dieu chinh  20-8-2006 2" xfId="6557"/>
    <cellStyle name="T_du toan dieu chinh  20-8-2006_!1 1 bao cao giao KH ve HTCMT vung TNB   12-12-2011" xfId="6558"/>
    <cellStyle name="T_du toan dieu chinh  20-8-2006_!1 1 bao cao giao KH ve HTCMT vung TNB   12-12-2011 2" xfId="6559"/>
    <cellStyle name="T_du toan dieu chinh  20-8-2006_Bieu4HTMT" xfId="6560"/>
    <cellStyle name="T_du toan dieu chinh  20-8-2006_Bieu4HTMT 2" xfId="6561"/>
    <cellStyle name="T_du toan dieu chinh  20-8-2006_Bieu4HTMT_!1 1 bao cao giao KH ve HTCMT vung TNB   12-12-2011" xfId="6562"/>
    <cellStyle name="T_du toan dieu chinh  20-8-2006_Bieu4HTMT_!1 1 bao cao giao KH ve HTCMT vung TNB   12-12-2011 2" xfId="6563"/>
    <cellStyle name="T_du toan dieu chinh  20-8-2006_Bieu4HTMT_KH TPCP vung TNB (03-1-2012)" xfId="6564"/>
    <cellStyle name="T_du toan dieu chinh  20-8-2006_Bieu4HTMT_KH TPCP vung TNB (03-1-2012) 2" xfId="6565"/>
    <cellStyle name="T_du toan dieu chinh  20-8-2006_KH TPCP vung TNB (03-1-2012)" xfId="6566"/>
    <cellStyle name="T_du toan dieu chinh  20-8-2006_KH TPCP vung TNB (03-1-2012) 2" xfId="6567"/>
    <cellStyle name="T_giao KH 2011 ngay 10-12-2010" xfId="6568"/>
    <cellStyle name="T_giao KH 2011 ngay 10-12-2010 2" xfId="6569"/>
    <cellStyle name="T_giao KH 2011 ngay 10-12-2010_!1 1 bao cao giao KH ve HTCMT vung TNB   12-12-2011" xfId="6570"/>
    <cellStyle name="T_giao KH 2011 ngay 10-12-2010_!1 1 bao cao giao KH ve HTCMT vung TNB   12-12-2011 2" xfId="6571"/>
    <cellStyle name="T_giao KH 2011 ngay 10-12-2010_KH TPCP vung TNB (03-1-2012)" xfId="6572"/>
    <cellStyle name="T_giao KH 2011 ngay 10-12-2010_KH TPCP vung TNB (03-1-2012) 2" xfId="6573"/>
    <cellStyle name="T_Ht-PTq1-03" xfId="6574"/>
    <cellStyle name="T_Ht-PTq1-03 2" xfId="6575"/>
    <cellStyle name="T_Ht-PTq1-03_!1 1 bao cao giao KH ve HTCMT vung TNB   12-12-2011" xfId="6576"/>
    <cellStyle name="T_Ht-PTq1-03_!1 1 bao cao giao KH ve HTCMT vung TNB   12-12-2011 2" xfId="6577"/>
    <cellStyle name="T_Ht-PTq1-03_kien giang 2" xfId="6578"/>
    <cellStyle name="T_Ht-PTq1-03_kien giang 2 2" xfId="6579"/>
    <cellStyle name="T_Ke hoach KTXH  nam 2009_PKT thang 11 nam 2008" xfId="6580"/>
    <cellStyle name="T_Ke hoach KTXH  nam 2009_PKT thang 11 nam 2008 2" xfId="6581"/>
    <cellStyle name="T_Ke hoach KTXH  nam 2009_PKT thang 11 nam 2008_!1 1 bao cao giao KH ve HTCMT vung TNB   12-12-2011" xfId="6582"/>
    <cellStyle name="T_Ke hoach KTXH  nam 2009_PKT thang 11 nam 2008_!1 1 bao cao giao KH ve HTCMT vung TNB   12-12-2011 2" xfId="6583"/>
    <cellStyle name="T_Ke hoach KTXH  nam 2009_PKT thang 11 nam 2008_KH TPCP vung TNB (03-1-2012)" xfId="6584"/>
    <cellStyle name="T_Ke hoach KTXH  nam 2009_PKT thang 11 nam 2008_KH TPCP vung TNB (03-1-2012) 2" xfId="6585"/>
    <cellStyle name="T_Ket qua dau thau" xfId="6586"/>
    <cellStyle name="T_Ket qua dau thau 2" xfId="6587"/>
    <cellStyle name="T_Ket qua dau thau_!1 1 bao cao giao KH ve HTCMT vung TNB   12-12-2011" xfId="6588"/>
    <cellStyle name="T_Ket qua dau thau_!1 1 bao cao giao KH ve HTCMT vung TNB   12-12-2011 2" xfId="6589"/>
    <cellStyle name="T_Ket qua dau thau_KH TPCP vung TNB (03-1-2012)" xfId="6590"/>
    <cellStyle name="T_Ket qua dau thau_KH TPCP vung TNB (03-1-2012) 2" xfId="6591"/>
    <cellStyle name="T_Ket qua phan bo von nam 2008" xfId="6592"/>
    <cellStyle name="T_Ket qua phan bo von nam 2008 2" xfId="6593"/>
    <cellStyle name="T_Ket qua phan bo von nam 2008_!1 1 bao cao giao KH ve HTCMT vung TNB   12-12-2011" xfId="6594"/>
    <cellStyle name="T_Ket qua phan bo von nam 2008_!1 1 bao cao giao KH ve HTCMT vung TNB   12-12-2011 2" xfId="6595"/>
    <cellStyle name="T_Ket qua phan bo von nam 2008_KH TPCP vung TNB (03-1-2012)" xfId="6596"/>
    <cellStyle name="T_Ket qua phan bo von nam 2008_KH TPCP vung TNB (03-1-2012) 2" xfId="6597"/>
    <cellStyle name="T_KH 2011-2015" xfId="6600"/>
    <cellStyle name="T_KH TPCP vung TNB (03-1-2012)" xfId="6601"/>
    <cellStyle name="T_KH TPCP vung TNB (03-1-2012) 2" xfId="6602"/>
    <cellStyle name="T_KH XDCB_2008 lan 2 sua ngay 10-11" xfId="6603"/>
    <cellStyle name="T_KH XDCB_2008 lan 2 sua ngay 10-11 2" xfId="6604"/>
    <cellStyle name="T_KH XDCB_2008 lan 2 sua ngay 10-11_!1 1 bao cao giao KH ve HTCMT vung TNB   12-12-2011" xfId="6605"/>
    <cellStyle name="T_KH XDCB_2008 lan 2 sua ngay 10-11_!1 1 bao cao giao KH ve HTCMT vung TNB   12-12-2011 2" xfId="6606"/>
    <cellStyle name="T_KH XDCB_2008 lan 2 sua ngay 10-11_KH TPCP vung TNB (03-1-2012)" xfId="6607"/>
    <cellStyle name="T_KH XDCB_2008 lan 2 sua ngay 10-11_KH TPCP vung TNB (03-1-2012) 2" xfId="6608"/>
    <cellStyle name="T_kien giang 2" xfId="6598"/>
    <cellStyle name="T_kien giang 2 2" xfId="6599"/>
    <cellStyle name="T_Me_Tri_6_07" xfId="6609"/>
    <cellStyle name="T_Me_Tri_6_07 2" xfId="6610"/>
    <cellStyle name="T_Me_Tri_6_07_!1 1 bao cao giao KH ve HTCMT vung TNB   12-12-2011" xfId="6611"/>
    <cellStyle name="T_Me_Tri_6_07_!1 1 bao cao giao KH ve HTCMT vung TNB   12-12-2011 2" xfId="6612"/>
    <cellStyle name="T_Me_Tri_6_07_Bieu4HTMT" xfId="6613"/>
    <cellStyle name="T_Me_Tri_6_07_Bieu4HTMT 2" xfId="6614"/>
    <cellStyle name="T_Me_Tri_6_07_Bieu4HTMT_!1 1 bao cao giao KH ve HTCMT vung TNB   12-12-2011" xfId="6615"/>
    <cellStyle name="T_Me_Tri_6_07_Bieu4HTMT_!1 1 bao cao giao KH ve HTCMT vung TNB   12-12-2011 2" xfId="6616"/>
    <cellStyle name="T_Me_Tri_6_07_Bieu4HTMT_KH TPCP vung TNB (03-1-2012)" xfId="6617"/>
    <cellStyle name="T_Me_Tri_6_07_Bieu4HTMT_KH TPCP vung TNB (03-1-2012) 2" xfId="6618"/>
    <cellStyle name="T_Me_Tri_6_07_KH TPCP vung TNB (03-1-2012)" xfId="6619"/>
    <cellStyle name="T_Me_Tri_6_07_KH TPCP vung TNB (03-1-2012) 2" xfId="6620"/>
    <cellStyle name="T_N2 thay dat (N1-1)" xfId="6621"/>
    <cellStyle name="T_N2 thay dat (N1-1) 2" xfId="6622"/>
    <cellStyle name="T_N2 thay dat (N1-1)_!1 1 bao cao giao KH ve HTCMT vung TNB   12-12-2011" xfId="6623"/>
    <cellStyle name="T_N2 thay dat (N1-1)_!1 1 bao cao giao KH ve HTCMT vung TNB   12-12-2011 2" xfId="6624"/>
    <cellStyle name="T_N2 thay dat (N1-1)_Bieu4HTMT" xfId="6625"/>
    <cellStyle name="T_N2 thay dat (N1-1)_Bieu4HTMT 2" xfId="6626"/>
    <cellStyle name="T_N2 thay dat (N1-1)_Bieu4HTMT_!1 1 bao cao giao KH ve HTCMT vung TNB   12-12-2011" xfId="6627"/>
    <cellStyle name="T_N2 thay dat (N1-1)_Bieu4HTMT_!1 1 bao cao giao KH ve HTCMT vung TNB   12-12-2011 2" xfId="6628"/>
    <cellStyle name="T_N2 thay dat (N1-1)_Bieu4HTMT_KH TPCP vung TNB (03-1-2012)" xfId="6629"/>
    <cellStyle name="T_N2 thay dat (N1-1)_Bieu4HTMT_KH TPCP vung TNB (03-1-2012) 2" xfId="6630"/>
    <cellStyle name="T_N2 thay dat (N1-1)_KH TPCP vung TNB (03-1-2012)" xfId="6631"/>
    <cellStyle name="T_N2 thay dat (N1-1)_KH TPCP vung TNB (03-1-2012) 2" xfId="6632"/>
    <cellStyle name="T_Phuong an can doi nam 2008" xfId="6633"/>
    <cellStyle name="T_Phuong an can doi nam 2008 2" xfId="6634"/>
    <cellStyle name="T_Phuong an can doi nam 2008_!1 1 bao cao giao KH ve HTCMT vung TNB   12-12-2011" xfId="6635"/>
    <cellStyle name="T_Phuong an can doi nam 2008_!1 1 bao cao giao KH ve HTCMT vung TNB   12-12-2011 2" xfId="6636"/>
    <cellStyle name="T_Phuong an can doi nam 2008_KH TPCP vung TNB (03-1-2012)" xfId="6637"/>
    <cellStyle name="T_Phuong an can doi nam 2008_KH TPCP vung TNB (03-1-2012) 2" xfId="6638"/>
    <cellStyle name="T_Seagame(BTL)" xfId="6639"/>
    <cellStyle name="T_Seagame(BTL) 2" xfId="6640"/>
    <cellStyle name="T_So GTVT" xfId="6641"/>
    <cellStyle name="T_So GTVT 2" xfId="6642"/>
    <cellStyle name="T_So GTVT_!1 1 bao cao giao KH ve HTCMT vung TNB   12-12-2011" xfId="6643"/>
    <cellStyle name="T_So GTVT_!1 1 bao cao giao KH ve HTCMT vung TNB   12-12-2011 2" xfId="6644"/>
    <cellStyle name="T_So GTVT_KH TPCP vung TNB (03-1-2012)" xfId="6645"/>
    <cellStyle name="T_So GTVT_KH TPCP vung TNB (03-1-2012) 2" xfId="6646"/>
    <cellStyle name="T_tai co cau dau tu (tong hop)1" xfId="6647"/>
    <cellStyle name="T_TDT + duong(8-5-07)" xfId="6648"/>
    <cellStyle name="T_TDT + duong(8-5-07) 2" xfId="6649"/>
    <cellStyle name="T_TDT + duong(8-5-07)_!1 1 bao cao giao KH ve HTCMT vung TNB   12-12-2011" xfId="6650"/>
    <cellStyle name="T_TDT + duong(8-5-07)_!1 1 bao cao giao KH ve HTCMT vung TNB   12-12-2011 2" xfId="6651"/>
    <cellStyle name="T_TDT + duong(8-5-07)_Bieu4HTMT" xfId="6652"/>
    <cellStyle name="T_TDT + duong(8-5-07)_Bieu4HTMT 2" xfId="6653"/>
    <cellStyle name="T_TDT + duong(8-5-07)_Bieu4HTMT_!1 1 bao cao giao KH ve HTCMT vung TNB   12-12-2011" xfId="6654"/>
    <cellStyle name="T_TDT + duong(8-5-07)_Bieu4HTMT_!1 1 bao cao giao KH ve HTCMT vung TNB   12-12-2011 2" xfId="6655"/>
    <cellStyle name="T_TDT + duong(8-5-07)_Bieu4HTMT_KH TPCP vung TNB (03-1-2012)" xfId="6656"/>
    <cellStyle name="T_TDT + duong(8-5-07)_Bieu4HTMT_KH TPCP vung TNB (03-1-2012) 2" xfId="6657"/>
    <cellStyle name="T_TDT + duong(8-5-07)_KH TPCP vung TNB (03-1-2012)" xfId="6658"/>
    <cellStyle name="T_TDT + duong(8-5-07)_KH TPCP vung TNB (03-1-2012) 2" xfId="6659"/>
    <cellStyle name="T_tham_tra_du_toan" xfId="6662"/>
    <cellStyle name="T_tham_tra_du_toan 2" xfId="6663"/>
    <cellStyle name="T_tham_tra_du_toan_!1 1 bao cao giao KH ve HTCMT vung TNB   12-12-2011" xfId="6664"/>
    <cellStyle name="T_tham_tra_du_toan_!1 1 bao cao giao KH ve HTCMT vung TNB   12-12-2011 2" xfId="6665"/>
    <cellStyle name="T_tham_tra_du_toan_Bieu4HTMT" xfId="6666"/>
    <cellStyle name="T_tham_tra_du_toan_Bieu4HTMT 2" xfId="6667"/>
    <cellStyle name="T_tham_tra_du_toan_Bieu4HTMT_!1 1 bao cao giao KH ve HTCMT vung TNB   12-12-2011" xfId="6668"/>
    <cellStyle name="T_tham_tra_du_toan_Bieu4HTMT_!1 1 bao cao giao KH ve HTCMT vung TNB   12-12-2011 2" xfId="6669"/>
    <cellStyle name="T_tham_tra_du_toan_Bieu4HTMT_KH TPCP vung TNB (03-1-2012)" xfId="6670"/>
    <cellStyle name="T_tham_tra_du_toan_Bieu4HTMT_KH TPCP vung TNB (03-1-2012) 2" xfId="6671"/>
    <cellStyle name="T_tham_tra_du_toan_KH TPCP vung TNB (03-1-2012)" xfId="6672"/>
    <cellStyle name="T_tham_tra_du_toan_KH TPCP vung TNB (03-1-2012) 2" xfId="6673"/>
    <cellStyle name="T_Thiet bi" xfId="6674"/>
    <cellStyle name="T_Thiet bi 2" xfId="6675"/>
    <cellStyle name="T_Thiet bi_!1 1 bao cao giao KH ve HTCMT vung TNB   12-12-2011" xfId="6676"/>
    <cellStyle name="T_Thiet bi_!1 1 bao cao giao KH ve HTCMT vung TNB   12-12-2011 2" xfId="6677"/>
    <cellStyle name="T_Thiet bi_Bieu4HTMT" xfId="6678"/>
    <cellStyle name="T_Thiet bi_Bieu4HTMT 2" xfId="6679"/>
    <cellStyle name="T_Thiet bi_Bieu4HTMT_!1 1 bao cao giao KH ve HTCMT vung TNB   12-12-2011" xfId="6680"/>
    <cellStyle name="T_Thiet bi_Bieu4HTMT_!1 1 bao cao giao KH ve HTCMT vung TNB   12-12-2011 2" xfId="6681"/>
    <cellStyle name="T_Thiet bi_Bieu4HTMT_KH TPCP vung TNB (03-1-2012)" xfId="6682"/>
    <cellStyle name="T_Thiet bi_Bieu4HTMT_KH TPCP vung TNB (03-1-2012) 2" xfId="6683"/>
    <cellStyle name="T_Thiet bi_KH TPCP vung TNB (03-1-2012)" xfId="6684"/>
    <cellStyle name="T_Thiet bi_KH TPCP vung TNB (03-1-2012) 2" xfId="6685"/>
    <cellStyle name="T_TK_HT" xfId="6660"/>
    <cellStyle name="T_TK_HT 2" xfId="6661"/>
    <cellStyle name="T_Van Ban 2007" xfId="6686"/>
    <cellStyle name="T_Van Ban 2007_15_10_2013 BC nhu cau von doi ung ODA (2014-2016) ngay 15102013 Sua" xfId="6687"/>
    <cellStyle name="T_Van Ban 2007_bao cao phan bo KHDT 2011(final)" xfId="6688"/>
    <cellStyle name="T_Van Ban 2007_bao cao phan bo KHDT 2011(final)_BC nhu cau von doi ung ODA nganh NN (BKH)" xfId="6689"/>
    <cellStyle name="T_Van Ban 2007_bao cao phan bo KHDT 2011(final)_BC Tai co cau (bieu TH)" xfId="6690"/>
    <cellStyle name="T_Van Ban 2007_bao cao phan bo KHDT 2011(final)_DK 2014-2015 final" xfId="6691"/>
    <cellStyle name="T_Van Ban 2007_bao cao phan bo KHDT 2011(final)_DK 2014-2015 new" xfId="6692"/>
    <cellStyle name="T_Van Ban 2007_bao cao phan bo KHDT 2011(final)_DK KH CBDT 2014 11-11-2013" xfId="6693"/>
    <cellStyle name="T_Van Ban 2007_bao cao phan bo KHDT 2011(final)_DK KH CBDT 2014 11-11-2013(1)" xfId="6694"/>
    <cellStyle name="T_Van Ban 2007_bao cao phan bo KHDT 2011(final)_KH 2011-2015" xfId="6695"/>
    <cellStyle name="T_Van Ban 2007_bao cao phan bo KHDT 2011(final)_tai co cau dau tu (tong hop)1" xfId="6696"/>
    <cellStyle name="T_Van Ban 2007_BC nhu cau von doi ung ODA nganh NN (BKH)" xfId="6697"/>
    <cellStyle name="T_Van Ban 2007_BC nhu cau von doi ung ODA nganh NN (BKH)_05-12  KH trung han 2016-2020 - Liem Thinh edited" xfId="6698"/>
    <cellStyle name="T_Van Ban 2007_BC nhu cau von doi ung ODA nganh NN (BKH)_Copy of 05-12  KH trung han 2016-2020 - Liem Thinh edited (1)" xfId="6699"/>
    <cellStyle name="T_Van Ban 2007_BC Tai co cau (bieu TH)" xfId="6700"/>
    <cellStyle name="T_Van Ban 2007_BC Tai co cau (bieu TH)_05-12  KH trung han 2016-2020 - Liem Thinh edited" xfId="6701"/>
    <cellStyle name="T_Van Ban 2007_BC Tai co cau (bieu TH)_Copy of 05-12  KH trung han 2016-2020 - Liem Thinh edited (1)" xfId="6702"/>
    <cellStyle name="T_Van Ban 2007_DK 2014-2015 final" xfId="6703"/>
    <cellStyle name="T_Van Ban 2007_DK 2014-2015 final_05-12  KH trung han 2016-2020 - Liem Thinh edited" xfId="6704"/>
    <cellStyle name="T_Van Ban 2007_DK 2014-2015 final_Copy of 05-12  KH trung han 2016-2020 - Liem Thinh edited (1)" xfId="6705"/>
    <cellStyle name="T_Van Ban 2007_DK 2014-2015 new" xfId="6706"/>
    <cellStyle name="T_Van Ban 2007_DK 2014-2015 new_05-12  KH trung han 2016-2020 - Liem Thinh edited" xfId="6707"/>
    <cellStyle name="T_Van Ban 2007_DK 2014-2015 new_Copy of 05-12  KH trung han 2016-2020 - Liem Thinh edited (1)" xfId="6708"/>
    <cellStyle name="T_Van Ban 2007_DK KH CBDT 2014 11-11-2013" xfId="6709"/>
    <cellStyle name="T_Van Ban 2007_DK KH CBDT 2014 11-11-2013(1)" xfId="6710"/>
    <cellStyle name="T_Van Ban 2007_DK KH CBDT 2014 11-11-2013(1)_05-12  KH trung han 2016-2020 - Liem Thinh edited" xfId="6711"/>
    <cellStyle name="T_Van Ban 2007_DK KH CBDT 2014 11-11-2013(1)_Copy of 05-12  KH trung han 2016-2020 - Liem Thinh edited (1)" xfId="6712"/>
    <cellStyle name="T_Van Ban 2007_DK KH CBDT 2014 11-11-2013_05-12  KH trung han 2016-2020 - Liem Thinh edited" xfId="6713"/>
    <cellStyle name="T_Van Ban 2007_DK KH CBDT 2014 11-11-2013_Copy of 05-12  KH trung han 2016-2020 - Liem Thinh edited (1)" xfId="6714"/>
    <cellStyle name="T_Van Ban 2008" xfId="6715"/>
    <cellStyle name="T_Van Ban 2008_15_10_2013 BC nhu cau von doi ung ODA (2014-2016) ngay 15102013 Sua" xfId="6716"/>
    <cellStyle name="T_Van Ban 2008_bao cao phan bo KHDT 2011(final)" xfId="6717"/>
    <cellStyle name="T_Van Ban 2008_bao cao phan bo KHDT 2011(final)_BC nhu cau von doi ung ODA nganh NN (BKH)" xfId="6718"/>
    <cellStyle name="T_Van Ban 2008_bao cao phan bo KHDT 2011(final)_BC Tai co cau (bieu TH)" xfId="6719"/>
    <cellStyle name="T_Van Ban 2008_bao cao phan bo KHDT 2011(final)_DK 2014-2015 final" xfId="6720"/>
    <cellStyle name="T_Van Ban 2008_bao cao phan bo KHDT 2011(final)_DK 2014-2015 new" xfId="6721"/>
    <cellStyle name="T_Van Ban 2008_bao cao phan bo KHDT 2011(final)_DK KH CBDT 2014 11-11-2013" xfId="6722"/>
    <cellStyle name="T_Van Ban 2008_bao cao phan bo KHDT 2011(final)_DK KH CBDT 2014 11-11-2013(1)" xfId="6723"/>
    <cellStyle name="T_Van Ban 2008_bao cao phan bo KHDT 2011(final)_KH 2011-2015" xfId="6724"/>
    <cellStyle name="T_Van Ban 2008_bao cao phan bo KHDT 2011(final)_tai co cau dau tu (tong hop)1" xfId="6725"/>
    <cellStyle name="T_Van Ban 2008_BC nhu cau von doi ung ODA nganh NN (BKH)" xfId="6726"/>
    <cellStyle name="T_Van Ban 2008_BC nhu cau von doi ung ODA nganh NN (BKH)_05-12  KH trung han 2016-2020 - Liem Thinh edited" xfId="6727"/>
    <cellStyle name="T_Van Ban 2008_BC nhu cau von doi ung ODA nganh NN (BKH)_Copy of 05-12  KH trung han 2016-2020 - Liem Thinh edited (1)" xfId="6728"/>
    <cellStyle name="T_Van Ban 2008_BC Tai co cau (bieu TH)" xfId="6729"/>
    <cellStyle name="T_Van Ban 2008_BC Tai co cau (bieu TH)_05-12  KH trung han 2016-2020 - Liem Thinh edited" xfId="6730"/>
    <cellStyle name="T_Van Ban 2008_BC Tai co cau (bieu TH)_Copy of 05-12  KH trung han 2016-2020 - Liem Thinh edited (1)" xfId="6731"/>
    <cellStyle name="T_Van Ban 2008_DK 2014-2015 final" xfId="6732"/>
    <cellStyle name="T_Van Ban 2008_DK 2014-2015 final_05-12  KH trung han 2016-2020 - Liem Thinh edited" xfId="6733"/>
    <cellStyle name="T_Van Ban 2008_DK 2014-2015 final_Copy of 05-12  KH trung han 2016-2020 - Liem Thinh edited (1)" xfId="6734"/>
    <cellStyle name="T_Van Ban 2008_DK 2014-2015 new" xfId="6735"/>
    <cellStyle name="T_Van Ban 2008_DK 2014-2015 new_05-12  KH trung han 2016-2020 - Liem Thinh edited" xfId="6736"/>
    <cellStyle name="T_Van Ban 2008_DK 2014-2015 new_Copy of 05-12  KH trung han 2016-2020 - Liem Thinh edited (1)" xfId="6737"/>
    <cellStyle name="T_Van Ban 2008_DK KH CBDT 2014 11-11-2013" xfId="6738"/>
    <cellStyle name="T_Van Ban 2008_DK KH CBDT 2014 11-11-2013(1)" xfId="6739"/>
    <cellStyle name="T_Van Ban 2008_DK KH CBDT 2014 11-11-2013(1)_05-12  KH trung han 2016-2020 - Liem Thinh edited" xfId="6740"/>
    <cellStyle name="T_Van Ban 2008_DK KH CBDT 2014 11-11-2013(1)_Copy of 05-12  KH trung han 2016-2020 - Liem Thinh edited (1)" xfId="6741"/>
    <cellStyle name="T_Van Ban 2008_DK KH CBDT 2014 11-11-2013_05-12  KH trung han 2016-2020 - Liem Thinh edited" xfId="6742"/>
    <cellStyle name="T_Van Ban 2008_DK KH CBDT 2014 11-11-2013_Copy of 05-12  KH trung han 2016-2020 - Liem Thinh edited (1)" xfId="6743"/>
    <cellStyle name="T_XDCB thang 12.2010" xfId="6744"/>
    <cellStyle name="T_XDCB thang 12.2010 2" xfId="6745"/>
    <cellStyle name="T_XDCB thang 12.2010_!1 1 bao cao giao KH ve HTCMT vung TNB   12-12-2011" xfId="6746"/>
    <cellStyle name="T_XDCB thang 12.2010_!1 1 bao cao giao KH ve HTCMT vung TNB   12-12-2011 2" xfId="6747"/>
    <cellStyle name="T_XDCB thang 12.2010_KH TPCP vung TNB (03-1-2012)" xfId="6748"/>
    <cellStyle name="T_XDCB thang 12.2010_KH TPCP vung TNB (03-1-2012) 2" xfId="6749"/>
    <cellStyle name="T_ÿÿÿÿÿ" xfId="6750"/>
    <cellStyle name="T_ÿÿÿÿÿ 2" xfId="6751"/>
    <cellStyle name="T_ÿÿÿÿÿ_!1 1 bao cao giao KH ve HTCMT vung TNB   12-12-2011" xfId="6752"/>
    <cellStyle name="T_ÿÿÿÿÿ_!1 1 bao cao giao KH ve HTCMT vung TNB   12-12-2011 2" xfId="6753"/>
    <cellStyle name="T_ÿÿÿÿÿ_Bieu mau cong trinh khoi cong moi 3-4" xfId="6754"/>
    <cellStyle name="T_ÿÿÿÿÿ_Bieu mau cong trinh khoi cong moi 3-4 2" xfId="6755"/>
    <cellStyle name="T_ÿÿÿÿÿ_Bieu mau cong trinh khoi cong moi 3-4_!1 1 bao cao giao KH ve HTCMT vung TNB   12-12-2011" xfId="6756"/>
    <cellStyle name="T_ÿÿÿÿÿ_Bieu mau cong trinh khoi cong moi 3-4_!1 1 bao cao giao KH ve HTCMT vung TNB   12-12-2011 2" xfId="6757"/>
    <cellStyle name="T_ÿÿÿÿÿ_Bieu mau cong trinh khoi cong moi 3-4_KH TPCP vung TNB (03-1-2012)" xfId="6758"/>
    <cellStyle name="T_ÿÿÿÿÿ_Bieu mau cong trinh khoi cong moi 3-4_KH TPCP vung TNB (03-1-2012) 2" xfId="6759"/>
    <cellStyle name="T_ÿÿÿÿÿ_Bieu3ODA" xfId="6760"/>
    <cellStyle name="T_ÿÿÿÿÿ_Bieu3ODA 2" xfId="6761"/>
    <cellStyle name="T_ÿÿÿÿÿ_Bieu3ODA_!1 1 bao cao giao KH ve HTCMT vung TNB   12-12-2011" xfId="6762"/>
    <cellStyle name="T_ÿÿÿÿÿ_Bieu3ODA_!1 1 bao cao giao KH ve HTCMT vung TNB   12-12-2011 2" xfId="6763"/>
    <cellStyle name="T_ÿÿÿÿÿ_Bieu3ODA_KH TPCP vung TNB (03-1-2012)" xfId="6764"/>
    <cellStyle name="T_ÿÿÿÿÿ_Bieu3ODA_KH TPCP vung TNB (03-1-2012) 2" xfId="6765"/>
    <cellStyle name="T_ÿÿÿÿÿ_Bieu4HTMT" xfId="6766"/>
    <cellStyle name="T_ÿÿÿÿÿ_Bieu4HTMT 2" xfId="6767"/>
    <cellStyle name="T_ÿÿÿÿÿ_Bieu4HTMT_!1 1 bao cao giao KH ve HTCMT vung TNB   12-12-2011" xfId="6768"/>
    <cellStyle name="T_ÿÿÿÿÿ_Bieu4HTMT_!1 1 bao cao giao KH ve HTCMT vung TNB   12-12-2011 2" xfId="6769"/>
    <cellStyle name="T_ÿÿÿÿÿ_Bieu4HTMT_KH TPCP vung TNB (03-1-2012)" xfId="6770"/>
    <cellStyle name="T_ÿÿÿÿÿ_Bieu4HTMT_KH TPCP vung TNB (03-1-2012) 2" xfId="6771"/>
    <cellStyle name="T_ÿÿÿÿÿ_KH TPCP vung TNB (03-1-2012)" xfId="6774"/>
    <cellStyle name="T_ÿÿÿÿÿ_KH TPCP vung TNB (03-1-2012) 2" xfId="6775"/>
    <cellStyle name="T_ÿÿÿÿÿ_kien giang 2" xfId="6772"/>
    <cellStyle name="T_ÿÿÿÿÿ_kien giang 2 2" xfId="6773"/>
    <cellStyle name="Text Indent A" xfId="6776"/>
    <cellStyle name="Text Indent A 2" xfId="6777"/>
    <cellStyle name="Text Indent B" xfId="6778"/>
    <cellStyle name="Text Indent B 10" xfId="6779"/>
    <cellStyle name="Text Indent B 11" xfId="6780"/>
    <cellStyle name="Text Indent B 12" xfId="6781"/>
    <cellStyle name="Text Indent B 13" xfId="6782"/>
    <cellStyle name="Text Indent B 14" xfId="6783"/>
    <cellStyle name="Text Indent B 15" xfId="6784"/>
    <cellStyle name="Text Indent B 16" xfId="6785"/>
    <cellStyle name="Text Indent B 2" xfId="6786"/>
    <cellStyle name="Text Indent B 3" xfId="6787"/>
    <cellStyle name="Text Indent B 4" xfId="6788"/>
    <cellStyle name="Text Indent B 5" xfId="6789"/>
    <cellStyle name="Text Indent B 6" xfId="6790"/>
    <cellStyle name="Text Indent B 7" xfId="6791"/>
    <cellStyle name="Text Indent B 8" xfId="6792"/>
    <cellStyle name="Text Indent B 9" xfId="6793"/>
    <cellStyle name="Text Indent C" xfId="6794"/>
    <cellStyle name="Text Indent C 10" xfId="6795"/>
    <cellStyle name="Text Indent C 11" xfId="6796"/>
    <cellStyle name="Text Indent C 12" xfId="6797"/>
    <cellStyle name="Text Indent C 13" xfId="6798"/>
    <cellStyle name="Text Indent C 14" xfId="6799"/>
    <cellStyle name="Text Indent C 15" xfId="6800"/>
    <cellStyle name="Text Indent C 16" xfId="6801"/>
    <cellStyle name="Text Indent C 2" xfId="6802"/>
    <cellStyle name="Text Indent C 3" xfId="6803"/>
    <cellStyle name="Text Indent C 4" xfId="6804"/>
    <cellStyle name="Text Indent C 5" xfId="6805"/>
    <cellStyle name="Text Indent C 6" xfId="6806"/>
    <cellStyle name="Text Indent C 7" xfId="6807"/>
    <cellStyle name="Text Indent C 8" xfId="6808"/>
    <cellStyle name="Text Indent C 9" xfId="6809"/>
    <cellStyle name="th" xfId="6840"/>
    <cellStyle name="th 2" xfId="6841"/>
    <cellStyle name="th 3" xfId="6842"/>
    <cellStyle name="th 4" xfId="6843"/>
    <cellStyle name="þ_x005f_x001d_ð¤_x005f_x000c_¯þ_x005f_x0014__x005f_x000d_¨þU_x005f_x0001_À_x005f_x0004_ _x005f_x0015__x005f_x000f__x005f_x0001__x005f_x0001_" xfId="6844"/>
    <cellStyle name="þ_x005f_x001d_ð·_x005f_x000c_æþ'_x005f_x000d_ßþU_x005f_x0001_Ø_x005f_x0005_ü_x005f_x0014__x005f_x0007__x005f_x0001__x005f_x0001_" xfId="6845"/>
    <cellStyle name="þ_x005f_x001d_ðÇ%Uý—&amp;Hý9_x005f_x0008_Ÿ s_x005f_x000a__x005f_x0007__x005f_x0001__x005f_x0001_" xfId="6846"/>
    <cellStyle name="þ_x005f_x001d_ðK_x005f_x000c_Fý_x005f_x001b__x005f_x000d_9ýU_x005f_x0001_Ð_x005f_x0008_¦)_x005f_x0007__x005f_x0001__x005f_x0001_" xfId="6847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6848"/>
    <cellStyle name="þ_x005f_x005f_x005f_x001d_ð·_x005f_x005f_x005f_x000c_æþ'_x005f_x005f_x005f_x000d_ßþU_x005f_x005f_x005f_x0001_Ø_x005f_x005f_x005f_x0005_ü_x005f_x005f_x005f_x0014__x005f_x005f_x005f_x0007__x005f_x005f_x005f_x0001__x005f_x005f_x005f_x0001_" xfId="6849"/>
    <cellStyle name="þ_x005f_x005f_x005f_x001d_ðÇ%Uý—&amp;Hý9_x005f_x005f_x005f_x0008_Ÿ s_x005f_x005f_x005f_x000a__x005f_x005f_x005f_x0007__x005f_x005f_x005f_x0001__x005f_x005f_x005f_x0001_" xfId="6850"/>
    <cellStyle name="þ_x005f_x005f_x005f_x001d_ðK_x005f_x005f_x005f_x000c_Fý_x005f_x005f_x005f_x001b__x005f_x005f_x005f_x000d_9ýU_x005f_x005f_x005f_x0001_Ð_x005f_x005f_x005f_x0008_¦)_x005f_x005f_x005f_x0007__x005f_x005f_x005f_x0001__x005f_x005f_x005f_x0001_" xfId="6851"/>
    <cellStyle name="than" xfId="6852"/>
    <cellStyle name="Thanh" xfId="6853"/>
    <cellStyle name="þ_x001d_ð¤_x000c_¯þ_x0014__x000a_¨þU_x0001_À_x0004_ _x0015__x000f__x0001__x0001_" xfId="6854"/>
    <cellStyle name="þ_x001d_ð¤_x000c_¯þ_x0014__x000d_¨þU_x0001_À_x0004_ _x0015__x000f__x0001__x0001_" xfId="6855"/>
    <cellStyle name="þ_x001d_ð¤_x000c_¯þ_x0014__x000d_¨þU_x0001_À_x0004_ _x0015__x000f__x0001__x0001_ 2" xfId="6856"/>
    <cellStyle name="þ_x001d_ð·_x000c_æþ'_x000a_ßþU_x0001_Ø_x0005_ü_x0014__x0007__x0001__x0001_" xfId="6857"/>
    <cellStyle name="þ_x001d_ð·_x000c_æþ'_x000d_ßþU_x0001_Ø_x0005_ü_x0014__x0007__x0001__x0001_" xfId="6858"/>
    <cellStyle name="þ_x001d_ð·_x000c_æþ'_x000d_ßþU_x0001_Ø_x0005_ü_x0014__x0007__x0001__x0001_ 2" xfId="6859"/>
    <cellStyle name="þ_x001d_ð·_x000c_æþ'_x000d_ßþU_x0001_Ø_x0005_ü_x0014__x0007__x0001__x0001_ 3" xfId="6860"/>
    <cellStyle name="þ_x001d_ð·_x000c_æþ'_x000d_ßþU_x0001_Ø_x0005_ü_x0014__x0007__x0001__x0001_ 4" xfId="6861"/>
    <cellStyle name="þ_x001d_ðÇ%Uý—&amp;Hý9_x0008_Ÿ s_x000a__x0007__x0001__x0001_" xfId="6862"/>
    <cellStyle name="þ_x001d_ðÇ%Uý—&amp;Hý9_x0008_Ÿ_x0009_s_x000a__x0007__x0001__x0001_" xfId="6863"/>
    <cellStyle name="þ_x001d_ðK_x000c_Fý_x001b__x000a_9ýU_x0001_Ð_x0008_¦)_x0007__x0001__x0001_" xfId="6864"/>
    <cellStyle name="þ_x001d_ðK_x000c_Fý_x001b__x000d_9ýU_x0001_Ð_x0008_¦)_x0007__x0001__x0001_" xfId="6865"/>
    <cellStyle name="thuong-10" xfId="6866"/>
    <cellStyle name="thuong-10 2" xfId="6867"/>
    <cellStyle name="thuong-11" xfId="6868"/>
    <cellStyle name="thuong-11 2" xfId="6869"/>
    <cellStyle name="Thuyet minh" xfId="6870"/>
    <cellStyle name="Thuyet minh 2" xfId="6871"/>
    <cellStyle name="Tickmark" xfId="6810"/>
    <cellStyle name="Tien1" xfId="6811"/>
    <cellStyle name="Tieu_de_2" xfId="6812"/>
    <cellStyle name="Times New Roman" xfId="6813"/>
    <cellStyle name="tit1" xfId="6814"/>
    <cellStyle name="tit1 2" xfId="6815"/>
    <cellStyle name="tit2" xfId="6816"/>
    <cellStyle name="tit2 2" xfId="6817"/>
    <cellStyle name="tit3" xfId="6818"/>
    <cellStyle name="tit3 2" xfId="6819"/>
    <cellStyle name="tit4" xfId="6820"/>
    <cellStyle name="tit4 2" xfId="6821"/>
    <cellStyle name="Title 2" xfId="6822"/>
    <cellStyle name="Title 2 2" xfId="6823"/>
    <cellStyle name="Title 2 3" xfId="6824"/>
    <cellStyle name="Title 3" xfId="6825"/>
    <cellStyle name="Title 4" xfId="6826"/>
    <cellStyle name="Tong so" xfId="6827"/>
    <cellStyle name="tong so 1" xfId="6828"/>
    <cellStyle name="Tong so_Bieu KHPTLN 2016-2020" xfId="6829"/>
    <cellStyle name="Tongcong" xfId="6830"/>
    <cellStyle name="Tongcong 2" xfId="6831"/>
    <cellStyle name="Total 2" xfId="6832"/>
    <cellStyle name="Total 2 2" xfId="6833"/>
    <cellStyle name="Total 2 3" xfId="6834"/>
    <cellStyle name="Total 3" xfId="6835"/>
    <cellStyle name="Total 4" xfId="6836"/>
    <cellStyle name="trang" xfId="6872"/>
    <cellStyle name="tt1" xfId="6837"/>
    <cellStyle name="Tusental (0)_pldt" xfId="6838"/>
    <cellStyle name="Tusental_pldt" xfId="6839"/>
    <cellStyle name="ux_3_¼­¿ï-¾È»ê" xfId="6873"/>
    <cellStyle name="Valuta (0)_CALPREZZ" xfId="6874"/>
    <cellStyle name="Valuta_ PESO ELETTR." xfId="6875"/>
    <cellStyle name="VANG1" xfId="6876"/>
    <cellStyle name="VANG1 2" xfId="6877"/>
    <cellStyle name="viet" xfId="6878"/>
    <cellStyle name="viet 2" xfId="6879"/>
    <cellStyle name="viet 3" xfId="6880"/>
    <cellStyle name="viet 4" xfId="6881"/>
    <cellStyle name="viet2" xfId="6882"/>
    <cellStyle name="viet2 2" xfId="6883"/>
    <cellStyle name="viet2 3" xfId="6884"/>
    <cellStyle name="viet2 4" xfId="6885"/>
    <cellStyle name="VN new romanNormal" xfId="6886"/>
    <cellStyle name="VN new romanNormal 2" xfId="6887"/>
    <cellStyle name="VN new romanNormal 2 2" xfId="6888"/>
    <cellStyle name="VN new romanNormal 3" xfId="6889"/>
    <cellStyle name="VN new romanNormal_05-12  KH trung han 2016-2020 - Liem Thinh edited" xfId="6890"/>
    <cellStyle name="Vn Time 13" xfId="6891"/>
    <cellStyle name="Vn Time 13 2" xfId="6892"/>
    <cellStyle name="Vn Time 14" xfId="6893"/>
    <cellStyle name="Vn Time 14 2" xfId="6894"/>
    <cellStyle name="Vn Time 14 3" xfId="6895"/>
    <cellStyle name="VN time new roman" xfId="6896"/>
    <cellStyle name="VN time new roman 2" xfId="6897"/>
    <cellStyle name="VN time new roman 2 2" xfId="6898"/>
    <cellStyle name="VN time new roman 3" xfId="6899"/>
    <cellStyle name="VN time new roman_05-12  KH trung han 2016-2020 - Liem Thinh edited" xfId="6900"/>
    <cellStyle name="vn_time" xfId="6901"/>
    <cellStyle name="vnbo" xfId="6902"/>
    <cellStyle name="vnbo 2" xfId="6903"/>
    <cellStyle name="vnbo 3" xfId="6904"/>
    <cellStyle name="vnhead1" xfId="6924"/>
    <cellStyle name="vnhead1 2" xfId="6925"/>
    <cellStyle name="vnhead2" xfId="6926"/>
    <cellStyle name="vnhead2 2" xfId="6927"/>
    <cellStyle name="vnhead2 3" xfId="6928"/>
    <cellStyle name="vnhead3" xfId="6929"/>
    <cellStyle name="vnhead3 2" xfId="6930"/>
    <cellStyle name="vnhead3 3" xfId="6931"/>
    <cellStyle name="vnhead4" xfId="6932"/>
    <cellStyle name="vnhead4 2" xfId="6933"/>
    <cellStyle name="vntxt1" xfId="6905"/>
    <cellStyle name="vntxt1 10" xfId="6906"/>
    <cellStyle name="vntxt1 11" xfId="6907"/>
    <cellStyle name="vntxt1 12" xfId="6908"/>
    <cellStyle name="vntxt1 13" xfId="6909"/>
    <cellStyle name="vntxt1 14" xfId="6910"/>
    <cellStyle name="vntxt1 15" xfId="6911"/>
    <cellStyle name="vntxt1 16" xfId="6912"/>
    <cellStyle name="vntxt1 2" xfId="6913"/>
    <cellStyle name="vntxt1 3" xfId="6914"/>
    <cellStyle name="vntxt1 4" xfId="6915"/>
    <cellStyle name="vntxt1 5" xfId="6916"/>
    <cellStyle name="vntxt1 6" xfId="6917"/>
    <cellStyle name="vntxt1 7" xfId="6918"/>
    <cellStyle name="vntxt1 8" xfId="6919"/>
    <cellStyle name="vntxt1 9" xfId="6920"/>
    <cellStyle name="vntxt1_05-12  KH trung han 2016-2020 - Liem Thinh edited" xfId="6921"/>
    <cellStyle name="vntxt2" xfId="6922"/>
    <cellStyle name="vntxt2 2" xfId="6923"/>
    <cellStyle name="W?hrung [0]_35ERI8T2gbIEMixb4v26icuOo" xfId="6934"/>
    <cellStyle name="W?hrung_35ERI8T2gbIEMixb4v26icuOo" xfId="6935"/>
    <cellStyle name="Währung [0]_68574_Materialbedarfsliste" xfId="6936"/>
    <cellStyle name="Währung_68574_Materialbedarfsliste" xfId="6937"/>
    <cellStyle name="Walutowy [0]_Invoices2001Slovakia" xfId="6938"/>
    <cellStyle name="Walutowy_Invoices2001Slovakia" xfId="6939"/>
    <cellStyle name="Warning Text 2" xfId="6940"/>
    <cellStyle name="Warning Text 2 2" xfId="6941"/>
    <cellStyle name="Warning Text 2 3" xfId="6942"/>
    <cellStyle name="Warning Text 3" xfId="6943"/>
    <cellStyle name="Warning Text 4" xfId="6944"/>
    <cellStyle name="wrap" xfId="6945"/>
    <cellStyle name="Wไhrung [0]_35ERI8T2gbIEMixb4v26icuOo" xfId="6946"/>
    <cellStyle name="Wไhrung_35ERI8T2gbIEMixb4v26icuOo" xfId="6947"/>
    <cellStyle name="xan1" xfId="6948"/>
    <cellStyle name="xuan" xfId="6949"/>
    <cellStyle name="xuan 2" xfId="6950"/>
    <cellStyle name="xuan 3" xfId="6951"/>
    <cellStyle name="xuan 4" xfId="6952"/>
    <cellStyle name="y" xfId="6953"/>
    <cellStyle name="y 2" xfId="6954"/>
    <cellStyle name="Ý kh¸c_B¶ng 1 (2)" xfId="6955"/>
    <cellStyle name="เครื่องหมายสกุลเงิน [0]_FTC_OFFER" xfId="6956"/>
    <cellStyle name="เครื่องหมายสกุลเงิน_FTC_OFFER" xfId="6957"/>
    <cellStyle name="ปกติ_FTC_OFFER" xfId="6958"/>
    <cellStyle name=" [0.00]_ Att. 1- Cover" xfId="6959"/>
    <cellStyle name="_ Att. 1- Cover" xfId="6960"/>
    <cellStyle name="?_ Att. 1- Cover" xfId="6961"/>
    <cellStyle name="똿뗦먛귟 [0.00]_PRODUCT DETAIL Q1" xfId="6962"/>
    <cellStyle name="똿뗦먛귟_PRODUCT DETAIL Q1" xfId="6963"/>
    <cellStyle name="믅됞 [0.00]_PRODUCT DETAIL Q1" xfId="6964"/>
    <cellStyle name="믅됞_PRODUCT DETAIL Q1" xfId="6965"/>
    <cellStyle name="백분율_††††† " xfId="6966"/>
    <cellStyle name="뷭?_BOOKSHIP" xfId="6967"/>
    <cellStyle name="안건회계법인" xfId="6968"/>
    <cellStyle name="안건회계법인 2" xfId="6969"/>
    <cellStyle name="안건회계법인 3" xfId="6970"/>
    <cellStyle name="안건회계법인 4" xfId="6971"/>
    <cellStyle name="콤맀_Sheet1_총괄표 (수출입) (2)" xfId="6972"/>
    <cellStyle name="콤마 [ - 유형1" xfId="6973"/>
    <cellStyle name="콤마 [ - 유형2" xfId="6974"/>
    <cellStyle name="콤마 [ - 유형3" xfId="6975"/>
    <cellStyle name="콤마 [ - 유형4" xfId="6976"/>
    <cellStyle name="콤마 [ - 유형5" xfId="6977"/>
    <cellStyle name="콤마 [ - 유형6" xfId="6978"/>
    <cellStyle name="콤마 [ - 유형7" xfId="6979"/>
    <cellStyle name="콤마 [ - 유형8" xfId="6980"/>
    <cellStyle name="콤마 [0]_ 비목별 월별기술 " xfId="6981"/>
    <cellStyle name="콤마_ 비목별 월별기술 " xfId="6982"/>
    <cellStyle name="통화 [0]_††††† " xfId="6983"/>
    <cellStyle name="통화_††††† " xfId="6984"/>
    <cellStyle name="표섀_변경(최종)" xfId="6985"/>
    <cellStyle name="표준_ 97년 경영분석(안)" xfId="6986"/>
    <cellStyle name="표줠_Sheet1_1_총괄표 (수출입) (2)" xfId="6987"/>
    <cellStyle name="一般_00Q3902REV.1" xfId="6988"/>
    <cellStyle name="千位分隔_CCTV" xfId="6989"/>
    <cellStyle name="千分位[0]_00Q3902REV.1" xfId="6990"/>
    <cellStyle name="千分位_00Q3902REV.1" xfId="6991"/>
    <cellStyle name="常规_BA" xfId="6992"/>
    <cellStyle name="桁区切り [0.00]_BE-BQ" xfId="6993"/>
    <cellStyle name="桁区切り_BE-BQ" xfId="6994"/>
    <cellStyle name="標準_(A1)BOQ " xfId="6995"/>
    <cellStyle name="貨幣 [0]_00Q3902REV.1" xfId="6996"/>
    <cellStyle name="貨幣[0]_BRE" xfId="6997"/>
    <cellStyle name="貨幣_00Q3902REV.1" xfId="6998"/>
    <cellStyle name="通貨 [0.00]_BE-BQ" xfId="6999"/>
    <cellStyle name="通貨_BE-BQ" xfId="70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E23"/>
  <sheetViews>
    <sheetView tabSelected="1" view="pageBreakPreview" zoomScale="75" zoomScaleNormal="70" zoomScaleSheetLayoutView="55" workbookViewId="0">
      <selection activeCell="A3" sqref="A3:AE3"/>
    </sheetView>
  </sheetViews>
  <sheetFormatPr defaultColWidth="9.109375" defaultRowHeight="16.8"/>
  <cols>
    <col min="1" max="1" width="8.6640625" style="10" customWidth="1"/>
    <col min="2" max="2" width="50.6640625" style="10" customWidth="1"/>
    <col min="3" max="3" width="20.6640625" style="10" customWidth="1"/>
    <col min="4" max="4" width="20.6640625" style="11" customWidth="1"/>
    <col min="5" max="5" width="20.6640625" style="10" customWidth="1"/>
    <col min="6" max="7" width="22.6640625" style="10" customWidth="1"/>
    <col min="8" max="9" width="20.6640625" style="10" customWidth="1"/>
    <col min="10" max="21" width="20.6640625" style="10" hidden="1" customWidth="1"/>
    <col min="22" max="30" width="20.6640625" style="10" customWidth="1"/>
    <col min="31" max="31" width="40.6640625" style="10" customWidth="1"/>
    <col min="32" max="33" width="19.109375" style="10" customWidth="1"/>
    <col min="34" max="34" width="14.88671875" style="11" customWidth="1"/>
    <col min="35" max="35" width="13.44140625" style="11" customWidth="1"/>
    <col min="36" max="39" width="17.88671875" style="10" customWidth="1"/>
    <col min="40" max="40" width="19.33203125" style="10" customWidth="1"/>
    <col min="41" max="41" width="17.33203125" style="10" customWidth="1"/>
    <col min="42" max="42" width="15.33203125" style="10" customWidth="1"/>
    <col min="43" max="43" width="14.6640625" style="10" bestFit="1" customWidth="1"/>
    <col min="44" max="44" width="12.6640625" style="10" bestFit="1" customWidth="1"/>
    <col min="45" max="46" width="9.109375" style="10"/>
    <col min="47" max="47" width="11.33203125" style="10" bestFit="1" customWidth="1"/>
    <col min="48" max="48" width="9.109375" style="10"/>
    <col min="49" max="49" width="12.6640625" style="10" bestFit="1" customWidth="1"/>
    <col min="50" max="50" width="9.109375" style="10"/>
    <col min="51" max="51" width="12.44140625" style="10" customWidth="1"/>
    <col min="52" max="52" width="15.33203125" style="10" customWidth="1"/>
    <col min="53" max="53" width="15" style="10" customWidth="1"/>
    <col min="54" max="54" width="9.109375" style="10"/>
    <col min="55" max="55" width="11.33203125" style="10" bestFit="1" customWidth="1"/>
    <col min="56" max="56" width="14.88671875" style="10" customWidth="1"/>
    <col min="57" max="16384" width="9.109375" style="10"/>
  </cols>
  <sheetData>
    <row r="1" spans="1:57" ht="33.75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</row>
    <row r="2" spans="1:57" ht="59.25" customHeight="1">
      <c r="A2" s="128" t="s">
        <v>190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</row>
    <row r="3" spans="1:57" ht="34.5" customHeight="1">
      <c r="A3" s="130" t="s">
        <v>245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</row>
    <row r="4" spans="1:57" ht="33.75" customHeight="1"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 t="s">
        <v>1</v>
      </c>
    </row>
    <row r="5" spans="1:57" ht="60" customHeight="1">
      <c r="A5" s="132" t="s">
        <v>2</v>
      </c>
      <c r="B5" s="132" t="s">
        <v>3</v>
      </c>
      <c r="C5" s="132" t="s">
        <v>4</v>
      </c>
      <c r="D5" s="132" t="s">
        <v>5</v>
      </c>
      <c r="E5" s="132" t="s">
        <v>6</v>
      </c>
      <c r="F5" s="132" t="s">
        <v>7</v>
      </c>
      <c r="G5" s="132" t="s">
        <v>236</v>
      </c>
      <c r="H5" s="132"/>
      <c r="I5" s="132"/>
      <c r="J5" s="131" t="s">
        <v>8</v>
      </c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131" t="s">
        <v>235</v>
      </c>
      <c r="W5" s="131" t="s">
        <v>9</v>
      </c>
      <c r="X5" s="131"/>
      <c r="Y5" s="131"/>
      <c r="Z5" s="131"/>
      <c r="AA5" s="131"/>
      <c r="AB5" s="131" t="s">
        <v>191</v>
      </c>
      <c r="AC5" s="131" t="s">
        <v>162</v>
      </c>
      <c r="AD5" s="131" t="s">
        <v>163</v>
      </c>
      <c r="AE5" s="132" t="s">
        <v>10</v>
      </c>
      <c r="AF5" s="15"/>
      <c r="AG5" s="15"/>
      <c r="AH5" s="16" t="s">
        <v>11</v>
      </c>
      <c r="AI5" s="16" t="s">
        <v>12</v>
      </c>
      <c r="AJ5" s="17" t="s">
        <v>13</v>
      </c>
      <c r="AK5" s="17" t="s">
        <v>14</v>
      </c>
      <c r="AL5" s="17" t="s">
        <v>15</v>
      </c>
      <c r="AM5" s="17" t="s">
        <v>16</v>
      </c>
      <c r="AN5" s="17"/>
      <c r="AO5" s="17" t="s">
        <v>17</v>
      </c>
      <c r="AP5" s="16" t="s">
        <v>18</v>
      </c>
      <c r="AQ5" s="16" t="s">
        <v>19</v>
      </c>
      <c r="AR5" s="16" t="s">
        <v>20</v>
      </c>
      <c r="AS5" s="16" t="s">
        <v>21</v>
      </c>
      <c r="AT5" s="16" t="s">
        <v>22</v>
      </c>
      <c r="AU5" s="16" t="s">
        <v>23</v>
      </c>
      <c r="AV5" s="16" t="s">
        <v>24</v>
      </c>
      <c r="AW5" s="16" t="s">
        <v>25</v>
      </c>
      <c r="AX5" s="16" t="s">
        <v>26</v>
      </c>
      <c r="AY5" s="16" t="s">
        <v>27</v>
      </c>
      <c r="AZ5" s="16" t="s">
        <v>28</v>
      </c>
      <c r="BA5" s="16" t="s">
        <v>29</v>
      </c>
      <c r="BB5" s="16" t="s">
        <v>30</v>
      </c>
      <c r="BC5" s="16" t="s">
        <v>31</v>
      </c>
      <c r="BD5" s="17"/>
      <c r="BE5" s="17"/>
    </row>
    <row r="6" spans="1:57" ht="60" customHeight="1">
      <c r="A6" s="132"/>
      <c r="B6" s="132"/>
      <c r="C6" s="132"/>
      <c r="D6" s="132"/>
      <c r="E6" s="132"/>
      <c r="F6" s="132"/>
      <c r="G6" s="132" t="s">
        <v>32</v>
      </c>
      <c r="H6" s="132" t="s">
        <v>33</v>
      </c>
      <c r="I6" s="132"/>
      <c r="J6" s="131"/>
      <c r="K6" s="131" t="s">
        <v>37</v>
      </c>
      <c r="L6" s="131" t="s">
        <v>38</v>
      </c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 t="s">
        <v>36</v>
      </c>
      <c r="X6" s="131" t="s">
        <v>35</v>
      </c>
      <c r="Y6" s="131"/>
      <c r="Z6" s="131"/>
      <c r="AA6" s="131"/>
      <c r="AB6" s="131"/>
      <c r="AC6" s="131"/>
      <c r="AD6" s="131"/>
      <c r="AE6" s="132"/>
      <c r="AF6" s="15"/>
      <c r="AG6" s="15"/>
      <c r="AH6" s="16"/>
      <c r="AI6" s="16"/>
      <c r="AJ6" s="17"/>
      <c r="AK6" s="17"/>
      <c r="AL6" s="17"/>
      <c r="AM6" s="17"/>
      <c r="AN6" s="20" t="s">
        <v>39</v>
      </c>
      <c r="AO6" s="17">
        <f>COUNTIF(AH8:AH871,"CT")</f>
        <v>0</v>
      </c>
      <c r="AP6" s="21">
        <f>SUMIF(AH8:AH871,"CT",AJ8:AJ871)</f>
        <v>0</v>
      </c>
      <c r="AQ6" s="21">
        <f>SUMIFS($AJ$8:$AJ$973,$AH$8:$AH$973,"CT",$AI$8:$AI$973,"GT")</f>
        <v>0</v>
      </c>
      <c r="AR6" s="21">
        <f>SUMIFS($AJ$8:$AJ$973,$AH$8:$AH$973,"CT",$AI$8:$AI$973,"NN-TL")</f>
        <v>0</v>
      </c>
      <c r="AS6" s="21">
        <f>SUMIFS($AJ$8:$AJ$973,$AH$8:$AH$973,"CT",$AI$8:$AI$973,"GDĐT")</f>
        <v>0</v>
      </c>
      <c r="AT6" s="21">
        <f>SUMIFS($AJ$8:$AJ$973,$AH$8:$AH$973,"CT",$AI$8:$AI$973,"YT")</f>
        <v>0</v>
      </c>
      <c r="AU6" s="21">
        <f>SUMIFS($AJ$8:$AJ$973,$AH$8:$AH$973,"CT",$AI$8:$AI$973,"VH")</f>
        <v>0</v>
      </c>
      <c r="AV6" s="21">
        <f>SUMIFS($AJ$8:$AJ$973,$AH$8:$AH$973,"CT",$AI$8:$AI$973,"TTTT")</f>
        <v>0</v>
      </c>
      <c r="AW6" s="21">
        <f>SUMIFS($AJ$8:$AJ$973,$AH$8:$AH$973,"CT",$AI$8:$AI$973,"XH-CC")</f>
        <v>0</v>
      </c>
      <c r="AX6" s="21">
        <f>SUMIFS($AJ$8:$AJ$973,$AH$8:$AH$973,"CT",$AI$8:$AI$973,"NS")</f>
        <v>0</v>
      </c>
      <c r="AY6" s="21">
        <f>SUMIFS($AJ$8:$AJ$973,$AH$8:$AH$973,"CT",$AI$8:$AI$973,"TNMT")</f>
        <v>0</v>
      </c>
      <c r="AZ6" s="21">
        <f>SUMIFS($AJ$8:$AJ$973,$AH$8:$AH$973,"CT",$AI$8:$AI$973,"QLNN")</f>
        <v>0</v>
      </c>
      <c r="BA6" s="21">
        <f>SUMIFS($AJ$8:$AJ$973,$AH$8:$AH$973,"CT",$AI$8:$AI$973,"QPAN")</f>
        <v>0</v>
      </c>
      <c r="BB6" s="21">
        <f>SUMIFS($AJ$8:$AJ$973,$AH$8:$AH$973,"CT",$AI$8:$AI$973,"PTĐT")</f>
        <v>0</v>
      </c>
      <c r="BC6" s="21">
        <f>SUMIFS($AJ$8:$AJ$973,$AH$8:$AH$973,"CT",$AI$8:$AI$973,"TMDV")</f>
        <v>0</v>
      </c>
      <c r="BD6" s="20">
        <f>SUM(AQ6:BC6)</f>
        <v>0</v>
      </c>
      <c r="BE6" s="17"/>
    </row>
    <row r="7" spans="1:57" ht="60" customHeight="1">
      <c r="A7" s="132"/>
      <c r="B7" s="132"/>
      <c r="C7" s="132"/>
      <c r="D7" s="132"/>
      <c r="E7" s="132"/>
      <c r="F7" s="132"/>
      <c r="G7" s="132"/>
      <c r="H7" s="18" t="s">
        <v>34</v>
      </c>
      <c r="I7" s="18" t="s">
        <v>40</v>
      </c>
      <c r="J7" s="131"/>
      <c r="K7" s="131"/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  <c r="S7" s="2" t="s">
        <v>48</v>
      </c>
      <c r="T7" s="2" t="s">
        <v>49</v>
      </c>
      <c r="U7" s="2" t="s">
        <v>50</v>
      </c>
      <c r="V7" s="131"/>
      <c r="W7" s="131"/>
      <c r="X7" s="2" t="s">
        <v>51</v>
      </c>
      <c r="Y7" s="2" t="s">
        <v>52</v>
      </c>
      <c r="Z7" s="2" t="s">
        <v>53</v>
      </c>
      <c r="AA7" s="2" t="s">
        <v>54</v>
      </c>
      <c r="AB7" s="131"/>
      <c r="AC7" s="131"/>
      <c r="AD7" s="131"/>
      <c r="AE7" s="132"/>
      <c r="AF7" s="19"/>
      <c r="AG7" s="19"/>
      <c r="AH7" s="16"/>
      <c r="AI7" s="16"/>
      <c r="AJ7" s="17"/>
      <c r="AK7" s="17">
        <f>SUMIF($AK$8:$AK$869,AK5,$AJ$8:$AJ$869)</f>
        <v>65000</v>
      </c>
      <c r="AL7" s="17">
        <f>SUMIF($AK$8:$AK$869,AL5,$AJ$8:$AJ$869)</f>
        <v>52000</v>
      </c>
      <c r="AM7" s="17">
        <f>SUMIF($AK$8:$AK$869,AM5,$AJ$8:$AJ$869)</f>
        <v>0</v>
      </c>
      <c r="AN7" s="17" t="s">
        <v>55</v>
      </c>
      <c r="AO7" s="17">
        <f>COUNTIF(AH8:AH870,"KCM")</f>
        <v>3</v>
      </c>
      <c r="AP7" s="21">
        <f>SUMIF(AH19:AH871,"KCM",AJ19:AJ871)</f>
        <v>20000</v>
      </c>
      <c r="AQ7" s="21">
        <f>SUMIFS($AJ$8:$AJ$973,$AH$8:$AH$973,"KCM",$AI$8:$AI$973,"GT")</f>
        <v>117000</v>
      </c>
      <c r="AR7" s="21">
        <f>SUMIFS($AJ$8:$AJ$973,$AH$8:$AH$973,"KCM",$AI$8:$AI$973,"NN-TL")</f>
        <v>20000</v>
      </c>
      <c r="AS7" s="21">
        <f>SUMIFS($AJ$8:$AJ$973,$AH$8:$AH$973,"KCM",$AI$8:$AI$973,"GDĐT")</f>
        <v>0</v>
      </c>
      <c r="AT7" s="21">
        <f>SUMIFS($AJ$8:$AJ$973,$AH$8:$AH$973,"KCM",$AI$8:$AI$973,"YT")</f>
        <v>0</v>
      </c>
      <c r="AU7" s="21">
        <f>SUMIFS($AJ$8:$AJ$973,$AH$8:$AH$973,"KCM",$AI$8:$AI$973,"VH")</f>
        <v>0</v>
      </c>
      <c r="AV7" s="21">
        <f>SUMIFS($AJ$8:$AJ$973,$AH$8:$AH$973,"KCM",$AI$8:$AI$973,"TTTT")</f>
        <v>0</v>
      </c>
      <c r="AW7" s="21">
        <f>SUMIFS($AJ$8:$AJ$973,$AH$8:$AH$973,"KCM",$AI$8:$AI$973,"XH-CC")</f>
        <v>0</v>
      </c>
      <c r="AX7" s="21">
        <f>SUMIFS($AJ$8:$AJ$973,$AH$8:$AH$973,"KCM",$AI$8:$AI$973,"NS")</f>
        <v>0</v>
      </c>
      <c r="AY7" s="21">
        <f>SUMIFS($AJ$8:$AJ$973,$AH$8:$AH$973,"KCM",$AI$8:$AI$973,"TNMT")</f>
        <v>0</v>
      </c>
      <c r="AZ7" s="21">
        <f>SUMIFS($AJ$8:$AJ$973,$AH$8:$AH$973,"KCM",$AI$8:$AI$973,"QLNN")</f>
        <v>0</v>
      </c>
      <c r="BA7" s="21">
        <f>SUMIFS($AJ$8:$AJ$973,$AH$8:$AH$973,"KCM",$AI$8:$AI$973,"QPAN")</f>
        <v>0</v>
      </c>
      <c r="BB7" s="21">
        <f>SUMIFS($AJ$8:$AJ$973,$AH$8:$AH$973,"KCM",$AI$8:$AI$973,"PTĐT")</f>
        <v>0</v>
      </c>
      <c r="BC7" s="21">
        <f>SUMIFS($AJ$8:$AJ$973,$AH$8:$AH$973,"KCM",$AI$8:$AI$973,"TMDV")</f>
        <v>0</v>
      </c>
      <c r="BD7" s="20">
        <f>SUM(AQ7:BC7)</f>
        <v>137000</v>
      </c>
      <c r="BE7" s="17"/>
    </row>
    <row r="8" spans="1:57" s="82" customFormat="1" ht="60" customHeight="1">
      <c r="A8" s="75"/>
      <c r="B8" s="76" t="s">
        <v>119</v>
      </c>
      <c r="C8" s="75"/>
      <c r="D8" s="75"/>
      <c r="E8" s="75"/>
      <c r="F8" s="75"/>
      <c r="G8" s="75"/>
      <c r="H8" s="77">
        <f t="shared" ref="H8:AD8" si="0">SUM(H9,H18)</f>
        <v>1045793</v>
      </c>
      <c r="I8" s="77">
        <f t="shared" si="0"/>
        <v>900793</v>
      </c>
      <c r="J8" s="77">
        <f t="shared" si="0"/>
        <v>143400</v>
      </c>
      <c r="K8" s="77">
        <f t="shared" si="0"/>
        <v>220000</v>
      </c>
      <c r="L8" s="77">
        <f t="shared" si="0"/>
        <v>0</v>
      </c>
      <c r="M8" s="77">
        <f t="shared" si="0"/>
        <v>-30000</v>
      </c>
      <c r="N8" s="77">
        <f t="shared" si="0"/>
        <v>0</v>
      </c>
      <c r="O8" s="77">
        <f t="shared" si="0"/>
        <v>0</v>
      </c>
      <c r="P8" s="77">
        <f t="shared" si="0"/>
        <v>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-75500</v>
      </c>
      <c r="U8" s="77">
        <f t="shared" si="0"/>
        <v>32000</v>
      </c>
      <c r="V8" s="77">
        <f t="shared" si="0"/>
        <v>145400</v>
      </c>
      <c r="W8" s="77">
        <f t="shared" si="0"/>
        <v>22445</v>
      </c>
      <c r="X8" s="77">
        <f t="shared" si="0"/>
        <v>0</v>
      </c>
      <c r="Y8" s="77">
        <f t="shared" si="0"/>
        <v>0</v>
      </c>
      <c r="Z8" s="77">
        <f t="shared" si="0"/>
        <v>2045</v>
      </c>
      <c r="AA8" s="77">
        <f t="shared" si="0"/>
        <v>20400</v>
      </c>
      <c r="AB8" s="77">
        <f t="shared" si="0"/>
        <v>169955</v>
      </c>
      <c r="AC8" s="77">
        <f t="shared" si="0"/>
        <v>169955</v>
      </c>
      <c r="AD8" s="77">
        <f t="shared" si="0"/>
        <v>0</v>
      </c>
      <c r="AE8" s="78"/>
      <c r="AF8" s="79">
        <f>3082374-129946-K8</f>
        <v>2732428</v>
      </c>
      <c r="AG8" s="79">
        <f>J8-W8</f>
        <v>120955</v>
      </c>
      <c r="AH8" s="80"/>
      <c r="AI8" s="80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</row>
    <row r="9" spans="1:57" s="89" customFormat="1" ht="60" customHeight="1">
      <c r="A9" s="84" t="s">
        <v>56</v>
      </c>
      <c r="B9" s="85" t="s">
        <v>164</v>
      </c>
      <c r="C9" s="90"/>
      <c r="D9" s="90"/>
      <c r="E9" s="90"/>
      <c r="F9" s="90"/>
      <c r="G9" s="90"/>
      <c r="H9" s="91">
        <f>SUM(H10,H17)</f>
        <v>721461</v>
      </c>
      <c r="I9" s="91">
        <f t="shared" ref="I9:AD9" si="1">SUM(I10,I17)</f>
        <v>579461</v>
      </c>
      <c r="J9" s="91">
        <f t="shared" si="1"/>
        <v>123400</v>
      </c>
      <c r="K9" s="91">
        <f t="shared" si="1"/>
        <v>210000</v>
      </c>
      <c r="L9" s="91">
        <f t="shared" si="1"/>
        <v>0</v>
      </c>
      <c r="M9" s="91">
        <f t="shared" si="1"/>
        <v>-30000</v>
      </c>
      <c r="N9" s="91">
        <f t="shared" si="1"/>
        <v>0</v>
      </c>
      <c r="O9" s="91">
        <f t="shared" si="1"/>
        <v>0</v>
      </c>
      <c r="P9" s="91">
        <f t="shared" si="1"/>
        <v>0</v>
      </c>
      <c r="Q9" s="91">
        <f t="shared" si="1"/>
        <v>0</v>
      </c>
      <c r="R9" s="91">
        <f t="shared" si="1"/>
        <v>0</v>
      </c>
      <c r="S9" s="91">
        <f t="shared" si="1"/>
        <v>0</v>
      </c>
      <c r="T9" s="91">
        <f t="shared" si="1"/>
        <v>-78600</v>
      </c>
      <c r="U9" s="91">
        <f t="shared" si="1"/>
        <v>22000</v>
      </c>
      <c r="V9" s="91">
        <f t="shared" si="1"/>
        <v>88400</v>
      </c>
      <c r="W9" s="91">
        <f t="shared" si="1"/>
        <v>17445</v>
      </c>
      <c r="X9" s="91">
        <f t="shared" si="1"/>
        <v>0</v>
      </c>
      <c r="Y9" s="91">
        <f t="shared" si="1"/>
        <v>0</v>
      </c>
      <c r="Z9" s="91">
        <f t="shared" si="1"/>
        <v>2045</v>
      </c>
      <c r="AA9" s="91">
        <f t="shared" si="1"/>
        <v>15400</v>
      </c>
      <c r="AB9" s="91">
        <f t="shared" si="1"/>
        <v>154955</v>
      </c>
      <c r="AC9" s="91">
        <f t="shared" si="1"/>
        <v>117955</v>
      </c>
      <c r="AD9" s="92">
        <f t="shared" si="1"/>
        <v>-37000</v>
      </c>
      <c r="AE9" s="93"/>
      <c r="AF9" s="86"/>
      <c r="AG9" s="86"/>
      <c r="AH9" s="87"/>
      <c r="AI9" s="87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s="31" customFormat="1" ht="60" customHeight="1">
      <c r="A10" s="18" t="s">
        <v>58</v>
      </c>
      <c r="B10" s="29" t="s">
        <v>74</v>
      </c>
      <c r="C10" s="90"/>
      <c r="D10" s="90"/>
      <c r="E10" s="90"/>
      <c r="F10" s="90"/>
      <c r="G10" s="90"/>
      <c r="H10" s="91">
        <f t="shared" ref="H10:AD10" si="2">SUM(H11,H14)</f>
        <v>721461</v>
      </c>
      <c r="I10" s="91">
        <f t="shared" si="2"/>
        <v>579461</v>
      </c>
      <c r="J10" s="91">
        <f t="shared" si="2"/>
        <v>123400</v>
      </c>
      <c r="K10" s="91">
        <f t="shared" si="2"/>
        <v>210000</v>
      </c>
      <c r="L10" s="91">
        <f t="shared" si="2"/>
        <v>0</v>
      </c>
      <c r="M10" s="91">
        <f t="shared" si="2"/>
        <v>-30000</v>
      </c>
      <c r="N10" s="91">
        <f t="shared" si="2"/>
        <v>0</v>
      </c>
      <c r="O10" s="91">
        <f t="shared" si="2"/>
        <v>0</v>
      </c>
      <c r="P10" s="91">
        <f t="shared" si="2"/>
        <v>0</v>
      </c>
      <c r="Q10" s="91">
        <f t="shared" si="2"/>
        <v>0</v>
      </c>
      <c r="R10" s="91">
        <f t="shared" si="2"/>
        <v>0</v>
      </c>
      <c r="S10" s="91">
        <f t="shared" si="2"/>
        <v>0</v>
      </c>
      <c r="T10" s="91">
        <f t="shared" si="2"/>
        <v>-78600</v>
      </c>
      <c r="U10" s="91">
        <f t="shared" si="2"/>
        <v>22000</v>
      </c>
      <c r="V10" s="91">
        <f t="shared" si="2"/>
        <v>88400</v>
      </c>
      <c r="W10" s="91">
        <f t="shared" si="2"/>
        <v>17445</v>
      </c>
      <c r="X10" s="91">
        <f t="shared" si="2"/>
        <v>0</v>
      </c>
      <c r="Y10" s="91">
        <f t="shared" si="2"/>
        <v>0</v>
      </c>
      <c r="Z10" s="91">
        <f t="shared" si="2"/>
        <v>2045</v>
      </c>
      <c r="AA10" s="91">
        <f t="shared" si="2"/>
        <v>15400</v>
      </c>
      <c r="AB10" s="91">
        <f t="shared" si="2"/>
        <v>105955</v>
      </c>
      <c r="AC10" s="91">
        <f t="shared" si="2"/>
        <v>70955</v>
      </c>
      <c r="AD10" s="92">
        <f t="shared" si="2"/>
        <v>-35000</v>
      </c>
      <c r="AE10" s="93"/>
      <c r="AG10" s="25">
        <f>J10-W10</f>
        <v>105955</v>
      </c>
      <c r="AH10" s="43"/>
      <c r="AI10" s="43"/>
    </row>
    <row r="11" spans="1:57" s="38" customFormat="1" ht="44.25" customHeight="1">
      <c r="A11" s="35" t="s">
        <v>64</v>
      </c>
      <c r="B11" s="12" t="s">
        <v>65</v>
      </c>
      <c r="C11" s="94"/>
      <c r="D11" s="95"/>
      <c r="E11" s="94"/>
      <c r="F11" s="94"/>
      <c r="G11" s="94"/>
      <c r="H11" s="96">
        <f t="shared" ref="H11:AD11" si="3">SUM(H12:H13)</f>
        <v>715691</v>
      </c>
      <c r="I11" s="96">
        <f t="shared" si="3"/>
        <v>573691</v>
      </c>
      <c r="J11" s="96">
        <f t="shared" si="3"/>
        <v>117000</v>
      </c>
      <c r="K11" s="96">
        <f t="shared" si="3"/>
        <v>210000</v>
      </c>
      <c r="L11" s="96">
        <f t="shared" si="3"/>
        <v>0</v>
      </c>
      <c r="M11" s="96">
        <f t="shared" si="3"/>
        <v>-30000</v>
      </c>
      <c r="N11" s="96">
        <f t="shared" si="3"/>
        <v>0</v>
      </c>
      <c r="O11" s="96">
        <f t="shared" si="3"/>
        <v>0</v>
      </c>
      <c r="P11" s="96">
        <f t="shared" si="3"/>
        <v>0</v>
      </c>
      <c r="Q11" s="96">
        <f t="shared" si="3"/>
        <v>0</v>
      </c>
      <c r="R11" s="96">
        <f t="shared" si="3"/>
        <v>0</v>
      </c>
      <c r="S11" s="96">
        <f t="shared" si="3"/>
        <v>0</v>
      </c>
      <c r="T11" s="96">
        <f t="shared" si="3"/>
        <v>-85000</v>
      </c>
      <c r="U11" s="96">
        <f t="shared" si="3"/>
        <v>22000</v>
      </c>
      <c r="V11" s="96">
        <f t="shared" si="3"/>
        <v>83000</v>
      </c>
      <c r="W11" s="96">
        <f t="shared" si="3"/>
        <v>12045</v>
      </c>
      <c r="X11" s="96">
        <f t="shared" si="3"/>
        <v>0</v>
      </c>
      <c r="Y11" s="96">
        <f t="shared" si="3"/>
        <v>0</v>
      </c>
      <c r="Z11" s="96">
        <f t="shared" si="3"/>
        <v>2045</v>
      </c>
      <c r="AA11" s="96">
        <f t="shared" si="3"/>
        <v>10000</v>
      </c>
      <c r="AB11" s="96">
        <f t="shared" si="3"/>
        <v>104955</v>
      </c>
      <c r="AC11" s="96">
        <f t="shared" si="3"/>
        <v>70955</v>
      </c>
      <c r="AD11" s="97">
        <f t="shared" si="3"/>
        <v>-34000</v>
      </c>
      <c r="AE11" s="98"/>
      <c r="AG11" s="25">
        <f>J11-W11</f>
        <v>104955</v>
      </c>
      <c r="AH11" s="44"/>
      <c r="AI11" s="44"/>
    </row>
    <row r="12" spans="1:57" ht="134.1" customHeight="1">
      <c r="A12" s="8">
        <v>1</v>
      </c>
      <c r="B12" s="45" t="s">
        <v>77</v>
      </c>
      <c r="C12" s="13" t="s">
        <v>78</v>
      </c>
      <c r="D12" s="47" t="s">
        <v>57</v>
      </c>
      <c r="E12" s="13" t="s">
        <v>79</v>
      </c>
      <c r="F12" s="13" t="s">
        <v>75</v>
      </c>
      <c r="G12" s="99" t="s">
        <v>193</v>
      </c>
      <c r="H12" s="49">
        <v>223311</v>
      </c>
      <c r="I12" s="49">
        <v>81311</v>
      </c>
      <c r="J12" s="48">
        <f t="shared" ref="J12:J13" si="4">SUM(K12,L12:U12)</f>
        <v>52000</v>
      </c>
      <c r="K12" s="7">
        <v>60000</v>
      </c>
      <c r="L12" s="49"/>
      <c r="M12" s="49">
        <v>-30000</v>
      </c>
      <c r="N12" s="49"/>
      <c r="O12" s="49"/>
      <c r="P12" s="49"/>
      <c r="Q12" s="49"/>
      <c r="R12" s="49"/>
      <c r="S12" s="49"/>
      <c r="T12" s="49"/>
      <c r="U12" s="49">
        <v>22000</v>
      </c>
      <c r="V12" s="7">
        <v>35000</v>
      </c>
      <c r="W12" s="7">
        <f>SUM(X12:AA12)</f>
        <v>10000</v>
      </c>
      <c r="X12" s="7"/>
      <c r="Y12" s="49"/>
      <c r="Z12" s="49"/>
      <c r="AA12" s="49">
        <v>10000</v>
      </c>
      <c r="AB12" s="49">
        <v>42000</v>
      </c>
      <c r="AC12" s="7">
        <v>25000</v>
      </c>
      <c r="AD12" s="69">
        <f t="shared" ref="AD12:AD13" si="5">AC12-AB12</f>
        <v>-17000</v>
      </c>
      <c r="AE12" s="100" t="s">
        <v>174</v>
      </c>
      <c r="AG12" s="25">
        <f>J12-W12</f>
        <v>42000</v>
      </c>
      <c r="AH12" s="11" t="s">
        <v>76</v>
      </c>
      <c r="AI12" s="11" t="s">
        <v>67</v>
      </c>
      <c r="AJ12" s="19">
        <f>J12</f>
        <v>52000</v>
      </c>
      <c r="AK12" s="19" t="s">
        <v>15</v>
      </c>
      <c r="AL12" s="19"/>
      <c r="AM12" s="19"/>
    </row>
    <row r="13" spans="1:57" ht="88.5" customHeight="1">
      <c r="A13" s="8">
        <f>+A12+1</f>
        <v>2</v>
      </c>
      <c r="B13" s="45" t="s">
        <v>81</v>
      </c>
      <c r="C13" s="99" t="s">
        <v>82</v>
      </c>
      <c r="D13" s="47" t="s">
        <v>57</v>
      </c>
      <c r="E13" s="99" t="s">
        <v>83</v>
      </c>
      <c r="F13" s="99" t="s">
        <v>80</v>
      </c>
      <c r="G13" s="83" t="s">
        <v>194</v>
      </c>
      <c r="H13" s="48">
        <v>492380</v>
      </c>
      <c r="I13" s="59">
        <v>492380</v>
      </c>
      <c r="J13" s="48">
        <f t="shared" si="4"/>
        <v>65000</v>
      </c>
      <c r="K13" s="101">
        <v>150000</v>
      </c>
      <c r="L13" s="49"/>
      <c r="M13" s="49"/>
      <c r="N13" s="49"/>
      <c r="O13" s="49"/>
      <c r="P13" s="49"/>
      <c r="Q13" s="49"/>
      <c r="R13" s="49"/>
      <c r="S13" s="49"/>
      <c r="T13" s="49">
        <v>-85000</v>
      </c>
      <c r="U13" s="49"/>
      <c r="V13" s="7">
        <v>48000</v>
      </c>
      <c r="W13" s="7">
        <f>SUM(X13:AA13)</f>
        <v>2045</v>
      </c>
      <c r="X13" s="7"/>
      <c r="Y13" s="49"/>
      <c r="Z13" s="49">
        <v>2045</v>
      </c>
      <c r="AA13" s="49"/>
      <c r="AB13" s="49">
        <v>62955</v>
      </c>
      <c r="AC13" s="7">
        <v>45955</v>
      </c>
      <c r="AD13" s="69">
        <f t="shared" si="5"/>
        <v>-17000</v>
      </c>
      <c r="AE13" s="100" t="s">
        <v>174</v>
      </c>
      <c r="AG13" s="25">
        <f>J13-W13</f>
        <v>62955</v>
      </c>
      <c r="AH13" s="11" t="s">
        <v>76</v>
      </c>
      <c r="AI13" s="11" t="s">
        <v>67</v>
      </c>
      <c r="AJ13" s="19">
        <f>J13</f>
        <v>65000</v>
      </c>
      <c r="AK13" s="19" t="s">
        <v>14</v>
      </c>
      <c r="AL13" s="19"/>
      <c r="AM13" s="19"/>
    </row>
    <row r="14" spans="1:57" s="38" customFormat="1" ht="44.25" customHeight="1">
      <c r="A14" s="35" t="s">
        <v>70</v>
      </c>
      <c r="B14" s="12" t="s">
        <v>73</v>
      </c>
      <c r="C14" s="94"/>
      <c r="D14" s="95"/>
      <c r="E14" s="94"/>
      <c r="F14" s="94"/>
      <c r="G14" s="94"/>
      <c r="H14" s="96">
        <f t="shared" ref="H14:V14" si="6">SUM(H15:H16)</f>
        <v>5770</v>
      </c>
      <c r="I14" s="96">
        <f t="shared" si="6"/>
        <v>5770</v>
      </c>
      <c r="J14" s="96">
        <f t="shared" si="6"/>
        <v>6400</v>
      </c>
      <c r="K14" s="96">
        <f t="shared" si="6"/>
        <v>0</v>
      </c>
      <c r="L14" s="96">
        <f t="shared" si="6"/>
        <v>0</v>
      </c>
      <c r="M14" s="96">
        <f t="shared" si="6"/>
        <v>0</v>
      </c>
      <c r="N14" s="96">
        <f t="shared" si="6"/>
        <v>0</v>
      </c>
      <c r="O14" s="96">
        <f t="shared" si="6"/>
        <v>0</v>
      </c>
      <c r="P14" s="96">
        <f t="shared" si="6"/>
        <v>0</v>
      </c>
      <c r="Q14" s="96">
        <f t="shared" si="6"/>
        <v>0</v>
      </c>
      <c r="R14" s="96">
        <f t="shared" si="6"/>
        <v>0</v>
      </c>
      <c r="S14" s="96">
        <f t="shared" si="6"/>
        <v>0</v>
      </c>
      <c r="T14" s="96">
        <f t="shared" si="6"/>
        <v>6400</v>
      </c>
      <c r="U14" s="96">
        <f t="shared" si="6"/>
        <v>0</v>
      </c>
      <c r="V14" s="96">
        <f t="shared" si="6"/>
        <v>5400</v>
      </c>
      <c r="W14" s="96">
        <f>SUM(W15:W16)</f>
        <v>5400</v>
      </c>
      <c r="X14" s="96">
        <f>SUM(X15:X16)</f>
        <v>0</v>
      </c>
      <c r="Y14" s="96">
        <f>SUM(Y15:Y16)</f>
        <v>0</v>
      </c>
      <c r="Z14" s="96">
        <f>SUM(Z15:Z16)</f>
        <v>0</v>
      </c>
      <c r="AA14" s="96">
        <f>SUM(AA15:AA16)</f>
        <v>5400</v>
      </c>
      <c r="AB14" s="96">
        <f t="shared" ref="AB14:AD14" si="7">SUM(AB15:AB16)</f>
        <v>1000</v>
      </c>
      <c r="AC14" s="96">
        <f t="shared" si="7"/>
        <v>0</v>
      </c>
      <c r="AD14" s="97">
        <f t="shared" si="7"/>
        <v>-1000</v>
      </c>
      <c r="AE14" s="98"/>
      <c r="AG14" s="25">
        <f>J14-W14</f>
        <v>1000</v>
      </c>
      <c r="AH14" s="44"/>
      <c r="AI14" s="44"/>
    </row>
    <row r="15" spans="1:57" ht="60.9" customHeight="1">
      <c r="A15" s="8">
        <v>1</v>
      </c>
      <c r="B15" s="45" t="s">
        <v>93</v>
      </c>
      <c r="C15" s="13" t="s">
        <v>94</v>
      </c>
      <c r="D15" s="47" t="s">
        <v>69</v>
      </c>
      <c r="E15" s="13" t="s">
        <v>95</v>
      </c>
      <c r="F15" s="53" t="s">
        <v>87</v>
      </c>
      <c r="G15" s="14" t="s">
        <v>195</v>
      </c>
      <c r="H15" s="49">
        <v>2689</v>
      </c>
      <c r="I15" s="102">
        <v>2689</v>
      </c>
      <c r="J15" s="48">
        <f t="shared" ref="J15:J16" si="8">SUM(K15,L15:U15)</f>
        <v>3100</v>
      </c>
      <c r="K15" s="7"/>
      <c r="L15" s="49"/>
      <c r="M15" s="49"/>
      <c r="N15" s="49"/>
      <c r="O15" s="49"/>
      <c r="P15" s="49"/>
      <c r="Q15" s="49"/>
      <c r="R15" s="49"/>
      <c r="S15" s="49"/>
      <c r="T15" s="49">
        <v>3100</v>
      </c>
      <c r="U15" s="49"/>
      <c r="V15" s="7">
        <v>2500</v>
      </c>
      <c r="W15" s="7">
        <f>SUM(X15:AA15)</f>
        <v>2500</v>
      </c>
      <c r="X15" s="7"/>
      <c r="Y15" s="49"/>
      <c r="Z15" s="49"/>
      <c r="AA15" s="49">
        <v>2500</v>
      </c>
      <c r="AB15" s="49">
        <v>600</v>
      </c>
      <c r="AC15" s="7">
        <v>0</v>
      </c>
      <c r="AD15" s="69">
        <f t="shared" ref="AD15:AD16" si="9">AC15-AB15</f>
        <v>-600</v>
      </c>
      <c r="AE15" s="100" t="s">
        <v>174</v>
      </c>
      <c r="AG15" s="25"/>
      <c r="AJ15" s="19"/>
      <c r="AK15" s="19"/>
      <c r="AL15" s="19"/>
      <c r="AM15" s="19"/>
    </row>
    <row r="16" spans="1:57" ht="60.9" customHeight="1">
      <c r="A16" s="8">
        <f t="shared" ref="A16" si="10">+A15+1</f>
        <v>2</v>
      </c>
      <c r="B16" s="45" t="s">
        <v>96</v>
      </c>
      <c r="C16" s="13" t="s">
        <v>97</v>
      </c>
      <c r="D16" s="47" t="s">
        <v>69</v>
      </c>
      <c r="E16" s="13" t="s">
        <v>95</v>
      </c>
      <c r="F16" s="53" t="s">
        <v>87</v>
      </c>
      <c r="G16" s="14" t="s">
        <v>196</v>
      </c>
      <c r="H16" s="49">
        <v>3081</v>
      </c>
      <c r="I16" s="102">
        <v>3081</v>
      </c>
      <c r="J16" s="48">
        <f t="shared" si="8"/>
        <v>3300</v>
      </c>
      <c r="K16" s="7"/>
      <c r="L16" s="49"/>
      <c r="M16" s="49"/>
      <c r="N16" s="49"/>
      <c r="O16" s="49"/>
      <c r="P16" s="49"/>
      <c r="Q16" s="49"/>
      <c r="R16" s="49"/>
      <c r="S16" s="49"/>
      <c r="T16" s="49">
        <v>3300</v>
      </c>
      <c r="U16" s="49"/>
      <c r="V16" s="7">
        <v>2900</v>
      </c>
      <c r="W16" s="7">
        <f>SUM(X16:AA16)</f>
        <v>2900</v>
      </c>
      <c r="X16" s="7"/>
      <c r="Y16" s="49"/>
      <c r="Z16" s="49"/>
      <c r="AA16" s="49">
        <v>2900</v>
      </c>
      <c r="AB16" s="49">
        <v>400</v>
      </c>
      <c r="AC16" s="7">
        <v>0</v>
      </c>
      <c r="AD16" s="69">
        <f t="shared" si="9"/>
        <v>-400</v>
      </c>
      <c r="AE16" s="100" t="s">
        <v>174</v>
      </c>
      <c r="AG16" s="25"/>
      <c r="AJ16" s="19"/>
      <c r="AK16" s="19"/>
      <c r="AL16" s="19"/>
      <c r="AM16" s="19"/>
    </row>
    <row r="17" spans="1:57" s="31" customFormat="1" ht="99" customHeight="1">
      <c r="A17" s="18" t="s">
        <v>59</v>
      </c>
      <c r="B17" s="29" t="s">
        <v>192</v>
      </c>
      <c r="C17" s="90"/>
      <c r="D17" s="90"/>
      <c r="E17" s="90"/>
      <c r="F17" s="90"/>
      <c r="G17" s="90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>
        <v>49000</v>
      </c>
      <c r="AC17" s="91">
        <v>47000</v>
      </c>
      <c r="AD17" s="92">
        <f>AC17-AB17</f>
        <v>-2000</v>
      </c>
      <c r="AE17" s="104" t="s">
        <v>199</v>
      </c>
      <c r="AG17" s="25"/>
      <c r="AH17" s="43"/>
      <c r="AI17" s="43"/>
    </row>
    <row r="18" spans="1:57" s="89" customFormat="1" ht="60" customHeight="1">
      <c r="A18" s="84" t="s">
        <v>57</v>
      </c>
      <c r="B18" s="85" t="s">
        <v>165</v>
      </c>
      <c r="C18" s="90"/>
      <c r="D18" s="90"/>
      <c r="E18" s="90"/>
      <c r="F18" s="90"/>
      <c r="G18" s="90"/>
      <c r="H18" s="91">
        <f>SUM(H19)</f>
        <v>324332</v>
      </c>
      <c r="I18" s="91">
        <f t="shared" ref="I18:V18" si="11">SUM(I19)</f>
        <v>321332</v>
      </c>
      <c r="J18" s="91">
        <f t="shared" si="11"/>
        <v>20000</v>
      </c>
      <c r="K18" s="91">
        <f t="shared" si="11"/>
        <v>10000</v>
      </c>
      <c r="L18" s="91">
        <f t="shared" si="11"/>
        <v>0</v>
      </c>
      <c r="M18" s="91">
        <f t="shared" si="11"/>
        <v>0</v>
      </c>
      <c r="N18" s="91">
        <f t="shared" si="11"/>
        <v>0</v>
      </c>
      <c r="O18" s="91">
        <f t="shared" si="11"/>
        <v>0</v>
      </c>
      <c r="P18" s="91">
        <f t="shared" si="11"/>
        <v>0</v>
      </c>
      <c r="Q18" s="91">
        <f t="shared" si="11"/>
        <v>0</v>
      </c>
      <c r="R18" s="91">
        <f t="shared" si="11"/>
        <v>0</v>
      </c>
      <c r="S18" s="91">
        <f t="shared" si="11"/>
        <v>0</v>
      </c>
      <c r="T18" s="91">
        <f t="shared" si="11"/>
        <v>3100</v>
      </c>
      <c r="U18" s="91">
        <f t="shared" si="11"/>
        <v>10000</v>
      </c>
      <c r="V18" s="91">
        <f t="shared" si="11"/>
        <v>57000</v>
      </c>
      <c r="W18" s="91">
        <f>SUM(W19)</f>
        <v>5000</v>
      </c>
      <c r="X18" s="91">
        <f>SUM(X19)</f>
        <v>0</v>
      </c>
      <c r="Y18" s="91">
        <f>SUM(Y19)</f>
        <v>0</v>
      </c>
      <c r="Z18" s="91">
        <f>SUM(Z19)</f>
        <v>0</v>
      </c>
      <c r="AA18" s="91">
        <f>SUM(AA19)</f>
        <v>5000</v>
      </c>
      <c r="AB18" s="91">
        <f t="shared" ref="AB18:AD18" si="12">SUM(AB19)</f>
        <v>15000</v>
      </c>
      <c r="AC18" s="91">
        <f t="shared" si="12"/>
        <v>52000</v>
      </c>
      <c r="AD18" s="92">
        <f t="shared" si="12"/>
        <v>37000</v>
      </c>
      <c r="AE18" s="93"/>
      <c r="AF18" s="86"/>
      <c r="AG18" s="86"/>
      <c r="AH18" s="87"/>
      <c r="AI18" s="87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</row>
    <row r="19" spans="1:57" s="31" customFormat="1" ht="60" customHeight="1">
      <c r="A19" s="18" t="s">
        <v>58</v>
      </c>
      <c r="B19" s="29" t="s">
        <v>74</v>
      </c>
      <c r="C19" s="90"/>
      <c r="D19" s="90"/>
      <c r="E19" s="90"/>
      <c r="F19" s="90"/>
      <c r="G19" s="90"/>
      <c r="H19" s="91">
        <f>SUM(H20,H22)</f>
        <v>324332</v>
      </c>
      <c r="I19" s="91">
        <f t="shared" ref="I19:V19" si="13">SUM(I20,I22)</f>
        <v>321332</v>
      </c>
      <c r="J19" s="91">
        <f t="shared" si="13"/>
        <v>20000</v>
      </c>
      <c r="K19" s="91">
        <f t="shared" si="13"/>
        <v>10000</v>
      </c>
      <c r="L19" s="91">
        <f t="shared" si="13"/>
        <v>0</v>
      </c>
      <c r="M19" s="91">
        <f t="shared" si="13"/>
        <v>0</v>
      </c>
      <c r="N19" s="91">
        <f t="shared" si="13"/>
        <v>0</v>
      </c>
      <c r="O19" s="91">
        <f t="shared" si="13"/>
        <v>0</v>
      </c>
      <c r="P19" s="91">
        <f t="shared" si="13"/>
        <v>0</v>
      </c>
      <c r="Q19" s="91">
        <f t="shared" si="13"/>
        <v>0</v>
      </c>
      <c r="R19" s="91">
        <f t="shared" si="13"/>
        <v>0</v>
      </c>
      <c r="S19" s="91">
        <f t="shared" si="13"/>
        <v>0</v>
      </c>
      <c r="T19" s="91">
        <f t="shared" si="13"/>
        <v>3100</v>
      </c>
      <c r="U19" s="91">
        <f t="shared" si="13"/>
        <v>10000</v>
      </c>
      <c r="V19" s="91">
        <f t="shared" si="13"/>
        <v>57000</v>
      </c>
      <c r="W19" s="91">
        <f>SUM(W20,W22)</f>
        <v>5000</v>
      </c>
      <c r="X19" s="91">
        <f>SUM(X20,X22)</f>
        <v>0</v>
      </c>
      <c r="Y19" s="91">
        <f>SUM(Y20,Y22)</f>
        <v>0</v>
      </c>
      <c r="Z19" s="91">
        <f>SUM(Z20,Z22)</f>
        <v>0</v>
      </c>
      <c r="AA19" s="91">
        <f>SUM(AA20,AA22)</f>
        <v>5000</v>
      </c>
      <c r="AB19" s="91">
        <f t="shared" ref="AB19:AD19" si="14">SUM(AB20,AB22)</f>
        <v>15000</v>
      </c>
      <c r="AC19" s="91">
        <f t="shared" si="14"/>
        <v>52000</v>
      </c>
      <c r="AD19" s="92">
        <f t="shared" si="14"/>
        <v>37000</v>
      </c>
      <c r="AE19" s="93"/>
      <c r="AG19" s="25">
        <f>J19-W19</f>
        <v>15000</v>
      </c>
      <c r="AH19" s="43"/>
      <c r="AI19" s="43"/>
    </row>
    <row r="20" spans="1:57" s="38" customFormat="1" ht="44.25" customHeight="1">
      <c r="A20" s="35" t="s">
        <v>64</v>
      </c>
      <c r="B20" s="12" t="s">
        <v>71</v>
      </c>
      <c r="C20" s="94"/>
      <c r="D20" s="95"/>
      <c r="E20" s="94"/>
      <c r="F20" s="94"/>
      <c r="G20" s="94"/>
      <c r="H20" s="96">
        <f t="shared" ref="H20:U20" si="15">SUM(H21:H21)</f>
        <v>25100</v>
      </c>
      <c r="I20" s="96">
        <f t="shared" si="15"/>
        <v>22100</v>
      </c>
      <c r="J20" s="96">
        <f t="shared" si="15"/>
        <v>20000</v>
      </c>
      <c r="K20" s="96">
        <f t="shared" si="15"/>
        <v>10000</v>
      </c>
      <c r="L20" s="96">
        <f t="shared" si="15"/>
        <v>0</v>
      </c>
      <c r="M20" s="96">
        <f t="shared" si="15"/>
        <v>0</v>
      </c>
      <c r="N20" s="96">
        <f t="shared" si="15"/>
        <v>0</v>
      </c>
      <c r="O20" s="96">
        <f t="shared" si="15"/>
        <v>0</v>
      </c>
      <c r="P20" s="96">
        <f t="shared" si="15"/>
        <v>0</v>
      </c>
      <c r="Q20" s="96">
        <f t="shared" si="15"/>
        <v>0</v>
      </c>
      <c r="R20" s="96">
        <f t="shared" si="15"/>
        <v>0</v>
      </c>
      <c r="S20" s="96">
        <f t="shared" si="15"/>
        <v>0</v>
      </c>
      <c r="T20" s="96">
        <f t="shared" si="15"/>
        <v>0</v>
      </c>
      <c r="U20" s="96">
        <f t="shared" si="15"/>
        <v>10000</v>
      </c>
      <c r="V20" s="96">
        <f t="shared" ref="V20" si="16">SUM(V21:V21)</f>
        <v>21000</v>
      </c>
      <c r="W20" s="96">
        <f>SUM(W21:W21)</f>
        <v>5000</v>
      </c>
      <c r="X20" s="96">
        <f>SUM(X21:X21)</f>
        <v>0</v>
      </c>
      <c r="Y20" s="96">
        <f>SUM(Y21:Y21)</f>
        <v>0</v>
      </c>
      <c r="Z20" s="96">
        <f>SUM(Z21:Z21)</f>
        <v>0</v>
      </c>
      <c r="AA20" s="96">
        <f>SUM(AA21:AA21)</f>
        <v>5000</v>
      </c>
      <c r="AB20" s="96">
        <f t="shared" ref="AB20:AD20" si="17">SUM(AB21:AB21)</f>
        <v>15000</v>
      </c>
      <c r="AC20" s="96">
        <f t="shared" si="17"/>
        <v>16000</v>
      </c>
      <c r="AD20" s="97">
        <f t="shared" si="17"/>
        <v>1000</v>
      </c>
      <c r="AE20" s="98"/>
      <c r="AG20" s="25">
        <f>J20-W20</f>
        <v>15000</v>
      </c>
      <c r="AH20" s="44"/>
      <c r="AI20" s="44"/>
    </row>
    <row r="21" spans="1:57" ht="88.5" customHeight="1">
      <c r="A21" s="8">
        <v>1</v>
      </c>
      <c r="B21" s="45" t="s">
        <v>88</v>
      </c>
      <c r="C21" s="52" t="s">
        <v>61</v>
      </c>
      <c r="D21" s="47" t="s">
        <v>69</v>
      </c>
      <c r="E21" s="13" t="s">
        <v>89</v>
      </c>
      <c r="F21" s="13" t="s">
        <v>87</v>
      </c>
      <c r="G21" s="14" t="s">
        <v>197</v>
      </c>
      <c r="H21" s="49">
        <v>25100</v>
      </c>
      <c r="I21" s="49">
        <v>22100</v>
      </c>
      <c r="J21" s="48">
        <f t="shared" ref="J21" si="18">SUM(K21,L21:U21)</f>
        <v>20000</v>
      </c>
      <c r="K21" s="49">
        <v>10000</v>
      </c>
      <c r="L21" s="49"/>
      <c r="M21" s="49"/>
      <c r="N21" s="49"/>
      <c r="O21" s="49"/>
      <c r="P21" s="49"/>
      <c r="Q21" s="49"/>
      <c r="R21" s="49"/>
      <c r="S21" s="49"/>
      <c r="T21" s="49"/>
      <c r="U21" s="49">
        <v>10000</v>
      </c>
      <c r="V21" s="7">
        <v>21000</v>
      </c>
      <c r="W21" s="7">
        <f>SUM(X21:AA21)</f>
        <v>5000</v>
      </c>
      <c r="X21" s="49"/>
      <c r="Y21" s="49"/>
      <c r="Z21" s="49"/>
      <c r="AA21" s="49">
        <v>5000</v>
      </c>
      <c r="AB21" s="49">
        <v>15000</v>
      </c>
      <c r="AC21" s="7">
        <v>16000</v>
      </c>
      <c r="AD21" s="69">
        <f>AC21-AB21</f>
        <v>1000</v>
      </c>
      <c r="AE21" s="103" t="s">
        <v>176</v>
      </c>
      <c r="AG21" s="25">
        <f>J21-W21</f>
        <v>15000</v>
      </c>
      <c r="AH21" s="11" t="s">
        <v>76</v>
      </c>
      <c r="AI21" s="11" t="s">
        <v>20</v>
      </c>
      <c r="AJ21" s="19">
        <f>J21</f>
        <v>20000</v>
      </c>
      <c r="AK21" s="19"/>
      <c r="AL21" s="19"/>
      <c r="AM21" s="19"/>
    </row>
    <row r="22" spans="1:57" s="38" customFormat="1" ht="44.25" customHeight="1">
      <c r="A22" s="35" t="s">
        <v>70</v>
      </c>
      <c r="B22" s="12" t="s">
        <v>98</v>
      </c>
      <c r="C22" s="94"/>
      <c r="D22" s="95"/>
      <c r="E22" s="94"/>
      <c r="F22" s="94"/>
      <c r="G22" s="94"/>
      <c r="H22" s="96">
        <f t="shared" ref="H22:V22" si="19">SUM(H23:H23)</f>
        <v>299232</v>
      </c>
      <c r="I22" s="96">
        <f t="shared" si="19"/>
        <v>299232</v>
      </c>
      <c r="J22" s="96">
        <f t="shared" si="19"/>
        <v>0</v>
      </c>
      <c r="K22" s="96">
        <f t="shared" si="19"/>
        <v>0</v>
      </c>
      <c r="L22" s="96">
        <f t="shared" si="19"/>
        <v>0</v>
      </c>
      <c r="M22" s="96">
        <f t="shared" si="19"/>
        <v>0</v>
      </c>
      <c r="N22" s="96">
        <f t="shared" si="19"/>
        <v>0</v>
      </c>
      <c r="O22" s="96">
        <f t="shared" si="19"/>
        <v>0</v>
      </c>
      <c r="P22" s="96">
        <f t="shared" si="19"/>
        <v>0</v>
      </c>
      <c r="Q22" s="96">
        <f t="shared" si="19"/>
        <v>0</v>
      </c>
      <c r="R22" s="96">
        <f t="shared" si="19"/>
        <v>0</v>
      </c>
      <c r="S22" s="96">
        <f t="shared" si="19"/>
        <v>0</v>
      </c>
      <c r="T22" s="96">
        <f t="shared" si="19"/>
        <v>3100</v>
      </c>
      <c r="U22" s="96">
        <f t="shared" si="19"/>
        <v>0</v>
      </c>
      <c r="V22" s="96">
        <f t="shared" si="19"/>
        <v>36000</v>
      </c>
      <c r="W22" s="96">
        <f>SUM(W23:W23)</f>
        <v>0</v>
      </c>
      <c r="X22" s="96">
        <f>SUM(X23:X23)</f>
        <v>0</v>
      </c>
      <c r="Y22" s="96">
        <f>SUM(Y23:Y23)</f>
        <v>0</v>
      </c>
      <c r="Z22" s="96">
        <f>SUM(Z23:Z23)</f>
        <v>0</v>
      </c>
      <c r="AA22" s="96">
        <f>SUM(AA23:AA23)</f>
        <v>0</v>
      </c>
      <c r="AB22" s="96">
        <f t="shared" ref="AB22:AD22" si="20">SUM(AB23:AB23)</f>
        <v>0</v>
      </c>
      <c r="AC22" s="96">
        <f t="shared" si="20"/>
        <v>36000</v>
      </c>
      <c r="AD22" s="97">
        <f t="shared" si="20"/>
        <v>36000</v>
      </c>
      <c r="AE22" s="98"/>
      <c r="AG22" s="25">
        <f>J22-W22</f>
        <v>0</v>
      </c>
      <c r="AH22" s="44"/>
      <c r="AI22" s="44"/>
    </row>
    <row r="23" spans="1:57" ht="105.75" customHeight="1">
      <c r="A23" s="8">
        <v>1</v>
      </c>
      <c r="B23" s="45" t="s">
        <v>166</v>
      </c>
      <c r="C23" s="13" t="s">
        <v>68</v>
      </c>
      <c r="D23" s="47" t="s">
        <v>57</v>
      </c>
      <c r="E23" s="61" t="s">
        <v>187</v>
      </c>
      <c r="F23" s="53" t="s">
        <v>87</v>
      </c>
      <c r="G23" s="14" t="s">
        <v>198</v>
      </c>
      <c r="H23" s="49">
        <v>299232</v>
      </c>
      <c r="I23" s="49">
        <v>299232</v>
      </c>
      <c r="J23" s="7">
        <v>0</v>
      </c>
      <c r="K23" s="7"/>
      <c r="L23" s="49"/>
      <c r="M23" s="49"/>
      <c r="N23" s="49"/>
      <c r="O23" s="49"/>
      <c r="P23" s="49"/>
      <c r="Q23" s="49"/>
      <c r="R23" s="49"/>
      <c r="S23" s="49"/>
      <c r="T23" s="49">
        <v>3100</v>
      </c>
      <c r="U23" s="49"/>
      <c r="V23" s="7">
        <v>36000</v>
      </c>
      <c r="W23" s="7">
        <f>SUM(X23:AA23)</f>
        <v>0</v>
      </c>
      <c r="X23" s="7"/>
      <c r="Y23" s="49"/>
      <c r="Z23" s="49"/>
      <c r="AA23" s="49"/>
      <c r="AB23" s="49">
        <v>0</v>
      </c>
      <c r="AC23" s="7">
        <v>36000</v>
      </c>
      <c r="AD23" s="69">
        <f>AC23-AB23</f>
        <v>36000</v>
      </c>
      <c r="AE23" s="9" t="s">
        <v>240</v>
      </c>
      <c r="AG23" s="25"/>
      <c r="AJ23" s="19"/>
      <c r="AK23" s="19"/>
      <c r="AL23" s="19"/>
      <c r="AM23" s="19"/>
    </row>
  </sheetData>
  <mergeCells count="23">
    <mergeCell ref="AD5:AD7"/>
    <mergeCell ref="J5:J7"/>
    <mergeCell ref="C5:C7"/>
    <mergeCell ref="D5:D7"/>
    <mergeCell ref="E5:E7"/>
    <mergeCell ref="F5:F7"/>
    <mergeCell ref="G5:I5"/>
    <mergeCell ref="A1:AE1"/>
    <mergeCell ref="A2:AE2"/>
    <mergeCell ref="A3:AE3"/>
    <mergeCell ref="V5:V7"/>
    <mergeCell ref="AE5:AE7"/>
    <mergeCell ref="K6:K7"/>
    <mergeCell ref="W5:AA5"/>
    <mergeCell ref="W6:W7"/>
    <mergeCell ref="AC5:AC7"/>
    <mergeCell ref="AB5:AB7"/>
    <mergeCell ref="L6:U6"/>
    <mergeCell ref="X6:AA6"/>
    <mergeCell ref="G6:G7"/>
    <mergeCell ref="H6:I6"/>
    <mergeCell ref="A5:A7"/>
    <mergeCell ref="B5:B7"/>
  </mergeCells>
  <printOptions horizontalCentered="1"/>
  <pageMargins left="0.39370078740157499" right="0.39370078740157499" top="0.39370078740157499" bottom="0.39370078740157499" header="0.196850393700787" footer="0.196850393700787"/>
  <pageSetup paperSize="9" scale="32" fitToHeight="0" orientation="landscape" r:id="rId1"/>
  <headerFooter alignWithMargins="0">
    <oddFooter>&amp;C&amp;"Times New Roman,thường"&amp;11&amp;P/&amp;N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C60"/>
  <sheetViews>
    <sheetView view="pageBreakPreview" topLeftCell="C1" zoomScale="92" zoomScaleNormal="60" zoomScaleSheetLayoutView="70" workbookViewId="0">
      <selection activeCell="AC38" sqref="AC38"/>
    </sheetView>
  </sheetViews>
  <sheetFormatPr defaultColWidth="9.109375" defaultRowHeight="16.8"/>
  <cols>
    <col min="1" max="1" width="8.6640625" style="10" customWidth="1"/>
    <col min="2" max="2" width="50.6640625" style="10" customWidth="1"/>
    <col min="3" max="3" width="20.6640625" style="10" customWidth="1"/>
    <col min="4" max="4" width="20.6640625" style="11" customWidth="1"/>
    <col min="5" max="5" width="20.6640625" style="10" customWidth="1"/>
    <col min="6" max="7" width="22.6640625" style="10" customWidth="1"/>
    <col min="8" max="9" width="20.6640625" style="10" customWidth="1"/>
    <col min="10" max="21" width="20.6640625" style="10" hidden="1" customWidth="1"/>
    <col min="22" max="30" width="20.6640625" style="10" customWidth="1"/>
    <col min="31" max="31" width="40.6640625" style="10" customWidth="1"/>
    <col min="32" max="32" width="19.109375" style="10" customWidth="1"/>
    <col min="33" max="33" width="14.88671875" style="11" customWidth="1"/>
    <col min="34" max="34" width="13.44140625" style="11" customWidth="1"/>
    <col min="35" max="35" width="17.88671875" style="10" customWidth="1"/>
    <col min="36" max="37" width="9" style="10" bestFit="1" customWidth="1"/>
    <col min="38" max="38" width="6.44140625" style="10" bestFit="1" customWidth="1"/>
    <col min="39" max="39" width="19.33203125" style="10" customWidth="1"/>
    <col min="40" max="40" width="17.33203125" style="10" customWidth="1"/>
    <col min="41" max="55" width="15.109375" style="10" customWidth="1"/>
    <col min="56" max="16384" width="9.109375" style="10"/>
  </cols>
  <sheetData>
    <row r="1" spans="1:55" ht="39.9" customHeight="1">
      <c r="A1" s="127" t="s">
        <v>175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</row>
    <row r="2" spans="1:55" ht="58.5" customHeight="1">
      <c r="A2" s="128" t="s">
        <v>222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</row>
    <row r="3" spans="1:55" ht="31.5" customHeight="1">
      <c r="A3" s="130" t="str">
        <f>'1. CĐNS'!A3:AE3</f>
        <v>(Ban hành kèm theo Quyết định số: 802/QĐ-UBND ngày 29/4/2025 của Ủy ban nhân dân tỉnh)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</row>
    <row r="4" spans="1:55" ht="33.75" customHeight="1"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 t="s">
        <v>1</v>
      </c>
    </row>
    <row r="5" spans="1:55" ht="60" customHeight="1">
      <c r="A5" s="133" t="s">
        <v>2</v>
      </c>
      <c r="B5" s="133" t="s">
        <v>3</v>
      </c>
      <c r="C5" s="133" t="s">
        <v>4</v>
      </c>
      <c r="D5" s="133" t="s">
        <v>5</v>
      </c>
      <c r="E5" s="132" t="s">
        <v>6</v>
      </c>
      <c r="F5" s="132" t="s">
        <v>7</v>
      </c>
      <c r="G5" s="132" t="s">
        <v>236</v>
      </c>
      <c r="H5" s="132"/>
      <c r="I5" s="132"/>
      <c r="J5" s="136" t="s">
        <v>8</v>
      </c>
      <c r="K5" s="54"/>
      <c r="L5" s="54"/>
      <c r="M5" s="54"/>
      <c r="N5" s="54"/>
      <c r="O5" s="54"/>
      <c r="P5" s="54"/>
      <c r="Q5" s="54"/>
      <c r="R5" s="54"/>
      <c r="S5" s="54"/>
      <c r="T5" s="54"/>
      <c r="U5" s="55"/>
      <c r="V5" s="139" t="s">
        <v>235</v>
      </c>
      <c r="W5" s="131" t="s">
        <v>9</v>
      </c>
      <c r="X5" s="131"/>
      <c r="Y5" s="131"/>
      <c r="Z5" s="131"/>
      <c r="AA5" s="131"/>
      <c r="AB5" s="131" t="s">
        <v>191</v>
      </c>
      <c r="AC5" s="131" t="s">
        <v>162</v>
      </c>
      <c r="AD5" s="139" t="s">
        <v>163</v>
      </c>
      <c r="AE5" s="133" t="s">
        <v>10</v>
      </c>
      <c r="AF5" s="15"/>
    </row>
    <row r="6" spans="1:55" ht="60" customHeight="1">
      <c r="A6" s="134"/>
      <c r="B6" s="134"/>
      <c r="C6" s="134"/>
      <c r="D6" s="134"/>
      <c r="E6" s="132"/>
      <c r="F6" s="132"/>
      <c r="G6" s="132" t="s">
        <v>32</v>
      </c>
      <c r="H6" s="132" t="s">
        <v>33</v>
      </c>
      <c r="I6" s="132"/>
      <c r="J6" s="137"/>
      <c r="K6" s="139" t="s">
        <v>37</v>
      </c>
      <c r="L6" s="142" t="s">
        <v>38</v>
      </c>
      <c r="M6" s="143"/>
      <c r="N6" s="143"/>
      <c r="O6" s="143"/>
      <c r="P6" s="143"/>
      <c r="Q6" s="143"/>
      <c r="R6" s="143"/>
      <c r="S6" s="143"/>
      <c r="T6" s="143"/>
      <c r="U6" s="144"/>
      <c r="V6" s="140"/>
      <c r="W6" s="131" t="s">
        <v>36</v>
      </c>
      <c r="X6" s="131" t="s">
        <v>35</v>
      </c>
      <c r="Y6" s="131"/>
      <c r="Z6" s="131"/>
      <c r="AA6" s="131"/>
      <c r="AB6" s="131"/>
      <c r="AC6" s="131"/>
      <c r="AD6" s="140"/>
      <c r="AE6" s="134"/>
      <c r="AF6" s="15"/>
      <c r="AG6" s="16" t="s">
        <v>11</v>
      </c>
      <c r="AH6" s="16" t="s">
        <v>12</v>
      </c>
      <c r="AI6" s="17" t="s">
        <v>13</v>
      </c>
      <c r="AJ6" s="17" t="s">
        <v>14</v>
      </c>
      <c r="AK6" s="17" t="s">
        <v>15</v>
      </c>
      <c r="AL6" s="17" t="s">
        <v>16</v>
      </c>
      <c r="AM6" s="17"/>
      <c r="AN6" s="17" t="s">
        <v>17</v>
      </c>
      <c r="AO6" s="16" t="s">
        <v>18</v>
      </c>
      <c r="AP6" s="16" t="s">
        <v>19</v>
      </c>
      <c r="AQ6" s="16" t="s">
        <v>20</v>
      </c>
      <c r="AR6" s="16" t="s">
        <v>21</v>
      </c>
      <c r="AS6" s="16" t="s">
        <v>22</v>
      </c>
      <c r="AT6" s="16" t="s">
        <v>23</v>
      </c>
      <c r="AU6" s="16" t="s">
        <v>24</v>
      </c>
      <c r="AV6" s="16" t="s">
        <v>25</v>
      </c>
      <c r="AW6" s="16" t="s">
        <v>26</v>
      </c>
      <c r="AX6" s="16" t="s">
        <v>27</v>
      </c>
      <c r="AY6" s="16" t="s">
        <v>28</v>
      </c>
      <c r="AZ6" s="16" t="s">
        <v>29</v>
      </c>
      <c r="BA6" s="16" t="s">
        <v>30</v>
      </c>
      <c r="BB6" s="16" t="s">
        <v>31</v>
      </c>
      <c r="BC6" s="17"/>
    </row>
    <row r="7" spans="1:55" ht="60" customHeight="1">
      <c r="A7" s="134"/>
      <c r="B7" s="134"/>
      <c r="C7" s="134"/>
      <c r="D7" s="135"/>
      <c r="E7" s="132"/>
      <c r="F7" s="132"/>
      <c r="G7" s="132"/>
      <c r="H7" s="18" t="s">
        <v>34</v>
      </c>
      <c r="I7" s="18" t="s">
        <v>40</v>
      </c>
      <c r="J7" s="138"/>
      <c r="K7" s="141"/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  <c r="S7" s="2" t="s">
        <v>48</v>
      </c>
      <c r="T7" s="2" t="s">
        <v>49</v>
      </c>
      <c r="U7" s="2" t="s">
        <v>50</v>
      </c>
      <c r="V7" s="141"/>
      <c r="W7" s="131"/>
      <c r="X7" s="2" t="s">
        <v>51</v>
      </c>
      <c r="Y7" s="2" t="s">
        <v>52</v>
      </c>
      <c r="Z7" s="2" t="s">
        <v>53</v>
      </c>
      <c r="AA7" s="2" t="s">
        <v>54</v>
      </c>
      <c r="AB7" s="131"/>
      <c r="AC7" s="131"/>
      <c r="AD7" s="141"/>
      <c r="AE7" s="134"/>
      <c r="AF7" s="19"/>
      <c r="AG7" s="16"/>
      <c r="AH7" s="16"/>
      <c r="AI7" s="17"/>
      <c r="AJ7" s="17">
        <f>SUMIF($AJ$8:$AJ$796,AJ6,$AI$8:$AI$796)</f>
        <v>0</v>
      </c>
      <c r="AK7" s="17">
        <f>SUMIF($AJ$8:$AJ$796,AK6,$AI$8:$AI$796)</f>
        <v>0</v>
      </c>
      <c r="AL7" s="17">
        <f>SUMIF($AJ$8:$AJ$796,AL6,$AI$8:$AI$796)</f>
        <v>0</v>
      </c>
      <c r="AM7" s="20" t="s">
        <v>39</v>
      </c>
      <c r="AN7" s="17">
        <f>COUNTIF(AG10:AG846,"CT")</f>
        <v>0</v>
      </c>
      <c r="AO7" s="21">
        <f>SUMIF(AG10:AG846,"CT",AI10:AI846)</f>
        <v>0</v>
      </c>
      <c r="AP7" s="21">
        <f>SUMIFS($AI$8:$AI$947,$AG$8:$AG$947,"CT",$AH$8:$AH$947,"GT")</f>
        <v>0</v>
      </c>
      <c r="AQ7" s="21">
        <f>SUMIFS($AI$8:$AI$947,$AG$8:$AG$947,"CT",$AH$8:$AH$947,"NN-TL")</f>
        <v>0</v>
      </c>
      <c r="AR7" s="21">
        <f>SUMIFS($AI$8:$AI$947,$AG$8:$AG$947,"CT",$AH$8:$AH$947,"GDĐT")</f>
        <v>0</v>
      </c>
      <c r="AS7" s="21">
        <f>SUMIFS($AI$8:$AI$947,$AG$8:$AG$947,"CT",$AH$8:$AH$947,"YT")</f>
        <v>0</v>
      </c>
      <c r="AT7" s="21">
        <f>SUMIFS($AI$8:$AI$947,$AG$8:$AG$947,"CT",$AH$8:$AH$947,"VH")</f>
        <v>0</v>
      </c>
      <c r="AU7" s="21">
        <f>SUMIFS($AI$8:$AI$947,$AG$8:$AG$947,"CT",$AH$8:$AH$947,"TTTT")</f>
        <v>0</v>
      </c>
      <c r="AV7" s="21">
        <f>SUMIFS($AI$8:$AI$947,$AG$8:$AG$947,"CT",$AH$8:$AH$947,"XH-CC")</f>
        <v>0</v>
      </c>
      <c r="AW7" s="21">
        <f>SUMIFS($AI$8:$AI$947,$AG$8:$AG$947,"CT",$AH$8:$AH$947,"NS")</f>
        <v>0</v>
      </c>
      <c r="AX7" s="21">
        <f>SUMIFS($AI$8:$AI$947,$AG$8:$AG$947,"CT",$AH$8:$AH$947,"TNMT")</f>
        <v>0</v>
      </c>
      <c r="AY7" s="21">
        <f>SUMIFS($AI$8:$AI$947,$AG$8:$AG$947,"CT",$AH$8:$AH$947,"QLNN")</f>
        <v>0</v>
      </c>
      <c r="AZ7" s="21">
        <f>SUMIFS($AI$8:$AI$947,$AG$8:$AG$947,"CT",$AH$8:$AH$947,"QPAN")</f>
        <v>0</v>
      </c>
      <c r="BA7" s="21">
        <f>SUMIFS($AI$8:$AI$947,$AG$8:$AG$947,"CT",$AH$8:$AH$947,"PTĐT")</f>
        <v>0</v>
      </c>
      <c r="BB7" s="21">
        <f>SUMIFS($AI$8:$AI$947,$AG$8:$AG$947,"CT",$AH$8:$AH$947,"TMDV")</f>
        <v>0</v>
      </c>
      <c r="BC7" s="20">
        <f>SUM(AP7:BB7)</f>
        <v>0</v>
      </c>
    </row>
    <row r="8" spans="1:55" s="82" customFormat="1" ht="60" customHeight="1">
      <c r="A8" s="75"/>
      <c r="B8" s="76" t="s">
        <v>119</v>
      </c>
      <c r="C8" s="75"/>
      <c r="D8" s="75"/>
      <c r="E8" s="75"/>
      <c r="F8" s="75"/>
      <c r="G8" s="75"/>
      <c r="H8" s="77">
        <f t="shared" ref="H8:AD8" si="0">SUM(H9,H40)</f>
        <v>692942</v>
      </c>
      <c r="I8" s="77">
        <f t="shared" si="0"/>
        <v>608964</v>
      </c>
      <c r="J8" s="77">
        <f t="shared" si="0"/>
        <v>223300</v>
      </c>
      <c r="K8" s="77">
        <f t="shared" si="0"/>
        <v>103000</v>
      </c>
      <c r="L8" s="77">
        <f t="shared" si="0"/>
        <v>0</v>
      </c>
      <c r="M8" s="77">
        <f t="shared" si="0"/>
        <v>74000</v>
      </c>
      <c r="N8" s="77">
        <f t="shared" si="0"/>
        <v>0</v>
      </c>
      <c r="O8" s="77">
        <f t="shared" si="0"/>
        <v>0</v>
      </c>
      <c r="P8" s="77">
        <f t="shared" si="0"/>
        <v>6300</v>
      </c>
      <c r="Q8" s="77">
        <f t="shared" si="0"/>
        <v>0</v>
      </c>
      <c r="R8" s="77">
        <f t="shared" si="0"/>
        <v>0</v>
      </c>
      <c r="S8" s="77">
        <f t="shared" si="0"/>
        <v>0</v>
      </c>
      <c r="T8" s="77">
        <f t="shared" si="0"/>
        <v>46100</v>
      </c>
      <c r="U8" s="77">
        <f t="shared" si="0"/>
        <v>-3000</v>
      </c>
      <c r="V8" s="77">
        <f t="shared" si="0"/>
        <v>297612</v>
      </c>
      <c r="W8" s="77">
        <f t="shared" si="0"/>
        <v>187000</v>
      </c>
      <c r="X8" s="77">
        <f t="shared" si="0"/>
        <v>0</v>
      </c>
      <c r="Y8" s="77">
        <f t="shared" si="0"/>
        <v>62000</v>
      </c>
      <c r="Z8" s="77">
        <f t="shared" si="0"/>
        <v>37100</v>
      </c>
      <c r="AA8" s="77">
        <f t="shared" si="0"/>
        <v>87900</v>
      </c>
      <c r="AB8" s="77">
        <f t="shared" si="0"/>
        <v>170612</v>
      </c>
      <c r="AC8" s="77">
        <f t="shared" si="0"/>
        <v>170612</v>
      </c>
      <c r="AD8" s="77">
        <f t="shared" si="0"/>
        <v>0</v>
      </c>
      <c r="AE8" s="78"/>
      <c r="AF8" s="79">
        <f>7809800-444934-K8</f>
        <v>7261866</v>
      </c>
      <c r="AG8" s="121"/>
      <c r="AH8" s="121"/>
      <c r="AI8" s="122"/>
      <c r="AJ8" s="122"/>
      <c r="AK8" s="122"/>
      <c r="AL8" s="122"/>
      <c r="AM8" s="122" t="s">
        <v>55</v>
      </c>
      <c r="AN8" s="122">
        <f>COUNTIF(AG10:AG845,"KCM")</f>
        <v>5</v>
      </c>
      <c r="AO8" s="123">
        <f>SUMIF(AG10:AG846,"KCM",AI10:AI846)</f>
        <v>97200</v>
      </c>
      <c r="AP8" s="123">
        <f>SUMIFS($AI$8:$AI$947,$AG$8:$AG$947,"KCM",$AH$8:$AH$947,"GT")</f>
        <v>0</v>
      </c>
      <c r="AQ8" s="123">
        <f>SUMIFS($AI$8:$AI$947,$AG$8:$AG$947,"KCM",$AH$8:$AH$947,"NN-TL")</f>
        <v>0</v>
      </c>
      <c r="AR8" s="123">
        <f>SUMIFS($AI$8:$AI$947,$AG$8:$AG$947,"KCM",$AH$8:$AH$947,"GDĐT")</f>
        <v>18000</v>
      </c>
      <c r="AS8" s="123">
        <f>SUMIFS($AI$8:$AI$947,$AG$8:$AG$947,"KCM",$AH$8:$AH$947,"YT")</f>
        <v>0</v>
      </c>
      <c r="AT8" s="123">
        <f>SUMIFS($AI$8:$AI$947,$AG$8:$AG$947,"KCM",$AH$8:$AH$947,"VH")</f>
        <v>0</v>
      </c>
      <c r="AU8" s="123">
        <f>SUMIFS($AI$8:$AI$947,$AG$8:$AG$947,"KCM",$AH$8:$AH$947,"TTTT")</f>
        <v>0</v>
      </c>
      <c r="AV8" s="123">
        <f>SUMIFS($AI$8:$AI$947,$AG$8:$AG$947,"KCM",$AH$8:$AH$947,"XH-CC")</f>
        <v>71000</v>
      </c>
      <c r="AW8" s="123">
        <f>SUMIFS($AI$8:$AI$947,$AG$8:$AG$947,"KCM",$AH$8:$AH$947,"NS")</f>
        <v>8200</v>
      </c>
      <c r="AX8" s="123">
        <f>SUMIFS($AI$8:$AI$947,$AG$8:$AG$947,"KCM",$AH$8:$AH$947,"TNMT")</f>
        <v>0</v>
      </c>
      <c r="AY8" s="123">
        <f>SUMIFS($AI$8:$AI$947,$AG$8:$AG$947,"KCM",$AH$8:$AH$947,"QLNN")</f>
        <v>0</v>
      </c>
      <c r="AZ8" s="123">
        <f>SUMIFS($AI$8:$AI$947,$AG$8:$AG$947,"KCM",$AH$8:$AH$947,"QPAN")</f>
        <v>0</v>
      </c>
      <c r="BA8" s="123">
        <f>SUMIFS($AI$8:$AI$947,$AG$8:$AG$947,"KCM",$AH$8:$AH$947,"PTĐT")</f>
        <v>0</v>
      </c>
      <c r="BB8" s="123">
        <f>SUMIFS($AI$8:$AI$947,$AG$8:$AG$947,"KCM",$AH$8:$AH$947,"TMDV")</f>
        <v>0</v>
      </c>
      <c r="BC8" s="124">
        <f>SUM(AP8:BB8)</f>
        <v>97200</v>
      </c>
    </row>
    <row r="9" spans="1:55" s="31" customFormat="1" ht="60" customHeight="1">
      <c r="A9" s="18" t="s">
        <v>56</v>
      </c>
      <c r="B9" s="29" t="s">
        <v>167</v>
      </c>
      <c r="C9" s="18"/>
      <c r="D9" s="18"/>
      <c r="E9" s="18"/>
      <c r="F9" s="18"/>
      <c r="G9" s="18"/>
      <c r="H9" s="4">
        <f t="shared" ref="H9:AD9" si="1">SUM(H10,H28,H39)</f>
        <v>269475</v>
      </c>
      <c r="I9" s="4">
        <f t="shared" si="1"/>
        <v>222132</v>
      </c>
      <c r="J9" s="4">
        <f t="shared" si="1"/>
        <v>179500</v>
      </c>
      <c r="K9" s="4">
        <f t="shared" si="1"/>
        <v>65500</v>
      </c>
      <c r="L9" s="4">
        <f t="shared" si="1"/>
        <v>0</v>
      </c>
      <c r="M9" s="4">
        <f t="shared" si="1"/>
        <v>74000</v>
      </c>
      <c r="N9" s="4">
        <f t="shared" si="1"/>
        <v>0</v>
      </c>
      <c r="O9" s="4">
        <f t="shared" si="1"/>
        <v>0</v>
      </c>
      <c r="P9" s="4">
        <f t="shared" si="1"/>
        <v>0</v>
      </c>
      <c r="Q9" s="4">
        <f t="shared" si="1"/>
        <v>0</v>
      </c>
      <c r="R9" s="4">
        <f t="shared" si="1"/>
        <v>0</v>
      </c>
      <c r="S9" s="4">
        <f t="shared" si="1"/>
        <v>0</v>
      </c>
      <c r="T9" s="4">
        <f t="shared" si="1"/>
        <v>43000</v>
      </c>
      <c r="U9" s="4">
        <f t="shared" si="1"/>
        <v>-3000</v>
      </c>
      <c r="V9" s="4">
        <f t="shared" si="1"/>
        <v>166474</v>
      </c>
      <c r="W9" s="4">
        <f t="shared" si="1"/>
        <v>139800</v>
      </c>
      <c r="X9" s="4">
        <f t="shared" si="1"/>
        <v>0</v>
      </c>
      <c r="Y9" s="4">
        <f t="shared" si="1"/>
        <v>62000</v>
      </c>
      <c r="Z9" s="4">
        <f t="shared" si="1"/>
        <v>20200</v>
      </c>
      <c r="AA9" s="4">
        <f t="shared" si="1"/>
        <v>57600</v>
      </c>
      <c r="AB9" s="4">
        <f t="shared" si="1"/>
        <v>166012</v>
      </c>
      <c r="AC9" s="4">
        <f t="shared" si="1"/>
        <v>86674</v>
      </c>
      <c r="AD9" s="56">
        <f t="shared" si="1"/>
        <v>-79338</v>
      </c>
      <c r="AE9" s="30"/>
      <c r="AF9" s="105"/>
      <c r="AG9" s="16"/>
      <c r="AH9" s="16"/>
      <c r="AI9" s="17"/>
      <c r="AJ9" s="17"/>
      <c r="AK9" s="17"/>
      <c r="AL9" s="17"/>
      <c r="AM9" s="17"/>
      <c r="AN9" s="17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20"/>
    </row>
    <row r="10" spans="1:55" s="31" customFormat="1" ht="60" customHeight="1">
      <c r="A10" s="18" t="s">
        <v>58</v>
      </c>
      <c r="B10" s="29" t="s">
        <v>102</v>
      </c>
      <c r="C10" s="18"/>
      <c r="D10" s="18"/>
      <c r="E10" s="18"/>
      <c r="F10" s="106"/>
      <c r="G10" s="106"/>
      <c r="H10" s="5">
        <f>SUM(H11,H22)</f>
        <v>138310</v>
      </c>
      <c r="I10" s="5">
        <f t="shared" ref="I10:AD10" si="2">SUM(I11,I22)</f>
        <v>91100</v>
      </c>
      <c r="J10" s="5">
        <f t="shared" si="2"/>
        <v>82300</v>
      </c>
      <c r="K10" s="5">
        <f t="shared" si="2"/>
        <v>39300</v>
      </c>
      <c r="L10" s="5">
        <f t="shared" si="2"/>
        <v>0</v>
      </c>
      <c r="M10" s="5">
        <f t="shared" si="2"/>
        <v>0</v>
      </c>
      <c r="N10" s="5">
        <f t="shared" si="2"/>
        <v>0</v>
      </c>
      <c r="O10" s="5">
        <f t="shared" si="2"/>
        <v>0</v>
      </c>
      <c r="P10" s="5">
        <f t="shared" si="2"/>
        <v>0</v>
      </c>
      <c r="Q10" s="5">
        <f t="shared" si="2"/>
        <v>0</v>
      </c>
      <c r="R10" s="5">
        <f t="shared" si="2"/>
        <v>0</v>
      </c>
      <c r="S10" s="5">
        <f t="shared" si="2"/>
        <v>0</v>
      </c>
      <c r="T10" s="5">
        <f t="shared" si="2"/>
        <v>43000</v>
      </c>
      <c r="U10" s="5">
        <f t="shared" si="2"/>
        <v>0</v>
      </c>
      <c r="V10" s="5">
        <f t="shared" si="2"/>
        <v>75244</v>
      </c>
      <c r="W10" s="5">
        <f t="shared" si="2"/>
        <v>61800</v>
      </c>
      <c r="X10" s="5">
        <f t="shared" si="2"/>
        <v>0</v>
      </c>
      <c r="Y10" s="5">
        <f t="shared" si="2"/>
        <v>0</v>
      </c>
      <c r="Z10" s="5">
        <f t="shared" si="2"/>
        <v>19200</v>
      </c>
      <c r="AA10" s="5">
        <f t="shared" si="2"/>
        <v>42600</v>
      </c>
      <c r="AB10" s="5">
        <f t="shared" si="2"/>
        <v>20500</v>
      </c>
      <c r="AC10" s="5">
        <f t="shared" si="2"/>
        <v>13444</v>
      </c>
      <c r="AD10" s="67">
        <f t="shared" si="2"/>
        <v>-7056</v>
      </c>
      <c r="AE10" s="34"/>
      <c r="AG10" s="32"/>
      <c r="AH10" s="32"/>
      <c r="AI10" s="33"/>
      <c r="AJ10" s="33"/>
      <c r="AK10" s="33"/>
      <c r="AL10" s="33"/>
      <c r="AM10" s="27" t="s">
        <v>55</v>
      </c>
      <c r="AN10" s="33">
        <f>SUM(AP10:BB10)</f>
        <v>5</v>
      </c>
      <c r="AO10" s="33"/>
      <c r="AP10" s="33">
        <f>COUNTIFS($AG$8:$AG$845,"KCM",$AH$8:$AH$845,"GT")</f>
        <v>0</v>
      </c>
      <c r="AQ10" s="33">
        <f>COUNTIFS($AG$8:$AG$845,"KCM",$AH$8:$AH$845,"NN-TL")</f>
        <v>0</v>
      </c>
      <c r="AR10" s="33">
        <f>COUNTIFS($AG$8:$AG$845,"KCM",$AH$8:$AH$845,"GDĐT")</f>
        <v>1</v>
      </c>
      <c r="AS10" s="33">
        <f>COUNTIFS($AG$8:$AG$845,"KCM",$AH$8:$AH$845,"YT")</f>
        <v>0</v>
      </c>
      <c r="AT10" s="33">
        <f>COUNTIFS($AG$8:$AG$845,"KCM",$AH$8:$AH$845,"VH")</f>
        <v>0</v>
      </c>
      <c r="AU10" s="33">
        <f>COUNTIFS($AG$8:$AG$845,"KCM",$AH$8:$AH$845,"TTTT")</f>
        <v>0</v>
      </c>
      <c r="AV10" s="33">
        <f>COUNTIFS($AG$8:$AG$845,"KCM",$AH$8:$AH$845,"XH-CC")</f>
        <v>1</v>
      </c>
      <c r="AW10" s="33">
        <f>COUNTIFS($AG$8:$AG$845,"KCM",$AH$8:$AH$845,"NS")</f>
        <v>3</v>
      </c>
      <c r="AX10" s="33">
        <f>COUNTIFS($AG$8:$AG$845,"KCM",$AH$8:$AH$845,"TNMT")</f>
        <v>0</v>
      </c>
      <c r="AY10" s="33">
        <f>COUNTIFS($AG$8:$AG$845,"KCM",$AH$8:$AH$845,"QLNN")</f>
        <v>0</v>
      </c>
      <c r="AZ10" s="33">
        <f>COUNTIFS($AG$8:$AG$845,"KCM",$AH$8:$AH$845,"QPAN")</f>
        <v>0</v>
      </c>
      <c r="BA10" s="33">
        <f>COUNTIFS($AG$8:$AG$845,"KCM",$AH$8:$AH$845,"PTĐT")</f>
        <v>0</v>
      </c>
      <c r="BB10" s="33">
        <f>COUNTIFS($AG$8:$AG$845,"KCM",$AH$8:$AH$845,"TMDV")</f>
        <v>0</v>
      </c>
      <c r="BC10" s="33"/>
    </row>
    <row r="11" spans="1:55" s="109" customFormat="1" ht="58.5" customHeight="1">
      <c r="A11" s="65" t="s">
        <v>120</v>
      </c>
      <c r="B11" s="29" t="s">
        <v>217</v>
      </c>
      <c r="C11" s="65"/>
      <c r="D11" s="65"/>
      <c r="E11" s="65"/>
      <c r="F11" s="65"/>
      <c r="G11" s="65"/>
      <c r="H11" s="5">
        <f>SUM(H12,H18)</f>
        <v>120979</v>
      </c>
      <c r="I11" s="5">
        <f t="shared" ref="I11:AD11" si="3">SUM(I12,I18)</f>
        <v>82500</v>
      </c>
      <c r="J11" s="5">
        <f t="shared" si="3"/>
        <v>77200</v>
      </c>
      <c r="K11" s="5">
        <f t="shared" si="3"/>
        <v>34200</v>
      </c>
      <c r="L11" s="5">
        <f t="shared" si="3"/>
        <v>0</v>
      </c>
      <c r="M11" s="5">
        <f t="shared" si="3"/>
        <v>0</v>
      </c>
      <c r="N11" s="5">
        <f t="shared" si="3"/>
        <v>0</v>
      </c>
      <c r="O11" s="5">
        <f t="shared" si="3"/>
        <v>0</v>
      </c>
      <c r="P11" s="5">
        <f t="shared" si="3"/>
        <v>0</v>
      </c>
      <c r="Q11" s="5">
        <f t="shared" si="3"/>
        <v>0</v>
      </c>
      <c r="R11" s="5">
        <f t="shared" si="3"/>
        <v>0</v>
      </c>
      <c r="S11" s="5">
        <f t="shared" si="3"/>
        <v>0</v>
      </c>
      <c r="T11" s="5">
        <f t="shared" si="3"/>
        <v>43000</v>
      </c>
      <c r="U11" s="5">
        <f t="shared" si="3"/>
        <v>0</v>
      </c>
      <c r="V11" s="5">
        <f t="shared" si="3"/>
        <v>70806</v>
      </c>
      <c r="W11" s="5">
        <f t="shared" si="3"/>
        <v>61800</v>
      </c>
      <c r="X11" s="5">
        <f t="shared" si="3"/>
        <v>0</v>
      </c>
      <c r="Y11" s="5">
        <f t="shared" si="3"/>
        <v>0</v>
      </c>
      <c r="Z11" s="5">
        <f t="shared" si="3"/>
        <v>19200</v>
      </c>
      <c r="AA11" s="5">
        <f t="shared" si="3"/>
        <v>42600</v>
      </c>
      <c r="AB11" s="5">
        <f t="shared" si="3"/>
        <v>15400</v>
      </c>
      <c r="AC11" s="5">
        <f t="shared" si="3"/>
        <v>9006</v>
      </c>
      <c r="AD11" s="67">
        <f t="shared" si="3"/>
        <v>-6394</v>
      </c>
      <c r="AE11" s="5"/>
      <c r="AF11" s="5" t="e">
        <f>SUM(#REF!,AF12,AF18,#REF!,#REF!,#REF!)</f>
        <v>#REF!</v>
      </c>
      <c r="AG11" s="5" t="e">
        <f>SUM(#REF!,AG12,AG18,#REF!,#REF!,#REF!)</f>
        <v>#REF!</v>
      </c>
      <c r="AH11" s="5" t="e">
        <f>SUM(#REF!,AH12,AH18,#REF!,#REF!,#REF!)</f>
        <v>#REF!</v>
      </c>
      <c r="AI11" s="107"/>
      <c r="AJ11" s="108">
        <f t="shared" ref="AJ11:AJ27" si="4">J11-W11</f>
        <v>15400</v>
      </c>
    </row>
    <row r="12" spans="1:55" s="109" customFormat="1" ht="48.75" customHeight="1">
      <c r="A12" s="65" t="s">
        <v>200</v>
      </c>
      <c r="B12" s="110" t="s">
        <v>127</v>
      </c>
      <c r="C12" s="40"/>
      <c r="D12" s="40"/>
      <c r="E12" s="40"/>
      <c r="F12" s="40"/>
      <c r="G12" s="40"/>
      <c r="H12" s="5">
        <f>SUM(H13)</f>
        <v>89635</v>
      </c>
      <c r="I12" s="5">
        <f t="shared" ref="I12:AD12" si="5">SUM(I13)</f>
        <v>71200</v>
      </c>
      <c r="J12" s="5">
        <f t="shared" si="5"/>
        <v>61600</v>
      </c>
      <c r="K12" s="5">
        <f t="shared" si="5"/>
        <v>27600</v>
      </c>
      <c r="L12" s="5">
        <f t="shared" si="5"/>
        <v>0</v>
      </c>
      <c r="M12" s="5">
        <f t="shared" si="5"/>
        <v>0</v>
      </c>
      <c r="N12" s="5">
        <f t="shared" si="5"/>
        <v>0</v>
      </c>
      <c r="O12" s="5">
        <f t="shared" si="5"/>
        <v>0</v>
      </c>
      <c r="P12" s="5">
        <f t="shared" si="5"/>
        <v>0</v>
      </c>
      <c r="Q12" s="5">
        <f t="shared" si="5"/>
        <v>0</v>
      </c>
      <c r="R12" s="5">
        <f t="shared" si="5"/>
        <v>0</v>
      </c>
      <c r="S12" s="5">
        <f t="shared" si="5"/>
        <v>0</v>
      </c>
      <c r="T12" s="5">
        <f t="shared" si="5"/>
        <v>34000</v>
      </c>
      <c r="U12" s="5">
        <f t="shared" si="5"/>
        <v>0</v>
      </c>
      <c r="V12" s="5">
        <f t="shared" si="5"/>
        <v>57200</v>
      </c>
      <c r="W12" s="5">
        <f t="shared" si="5"/>
        <v>55200</v>
      </c>
      <c r="X12" s="5">
        <f t="shared" si="5"/>
        <v>0</v>
      </c>
      <c r="Y12" s="5">
        <f t="shared" si="5"/>
        <v>0</v>
      </c>
      <c r="Z12" s="5">
        <f t="shared" si="5"/>
        <v>19200</v>
      </c>
      <c r="AA12" s="5">
        <f t="shared" si="5"/>
        <v>36000</v>
      </c>
      <c r="AB12" s="5">
        <f t="shared" si="5"/>
        <v>6400</v>
      </c>
      <c r="AC12" s="5">
        <f t="shared" si="5"/>
        <v>2000</v>
      </c>
      <c r="AD12" s="67">
        <f t="shared" si="5"/>
        <v>-4400</v>
      </c>
      <c r="AE12" s="5"/>
      <c r="AF12" s="5" t="e">
        <f>SUM(AF13,#REF!,#REF!)</f>
        <v>#REF!</v>
      </c>
      <c r="AG12" s="5" t="e">
        <f>SUM(AG13,#REF!,#REF!)</f>
        <v>#REF!</v>
      </c>
      <c r="AH12" s="5" t="e">
        <f>SUM(AH13,#REF!,#REF!)</f>
        <v>#REF!</v>
      </c>
      <c r="AI12" s="107"/>
      <c r="AJ12" s="108">
        <f t="shared" si="4"/>
        <v>6400</v>
      </c>
    </row>
    <row r="13" spans="1:55" s="114" customFormat="1" ht="39.75" customHeight="1">
      <c r="A13" s="111" t="s">
        <v>64</v>
      </c>
      <c r="B13" s="112" t="s">
        <v>65</v>
      </c>
      <c r="C13" s="111"/>
      <c r="D13" s="111"/>
      <c r="E13" s="111"/>
      <c r="F13" s="111"/>
      <c r="G13" s="111"/>
      <c r="H13" s="41">
        <f>SUM(H14,H16)</f>
        <v>89635</v>
      </c>
      <c r="I13" s="41">
        <f t="shared" ref="I13:AD13" si="6">SUM(I14,I16)</f>
        <v>71200</v>
      </c>
      <c r="J13" s="41">
        <f t="shared" si="6"/>
        <v>61600</v>
      </c>
      <c r="K13" s="41">
        <f t="shared" si="6"/>
        <v>27600</v>
      </c>
      <c r="L13" s="41">
        <f t="shared" si="6"/>
        <v>0</v>
      </c>
      <c r="M13" s="41">
        <f t="shared" si="6"/>
        <v>0</v>
      </c>
      <c r="N13" s="41">
        <f t="shared" si="6"/>
        <v>0</v>
      </c>
      <c r="O13" s="41">
        <f t="shared" si="6"/>
        <v>0</v>
      </c>
      <c r="P13" s="41">
        <f t="shared" si="6"/>
        <v>0</v>
      </c>
      <c r="Q13" s="41">
        <f t="shared" si="6"/>
        <v>0</v>
      </c>
      <c r="R13" s="41">
        <f t="shared" si="6"/>
        <v>0</v>
      </c>
      <c r="S13" s="41">
        <f t="shared" si="6"/>
        <v>0</v>
      </c>
      <c r="T13" s="41">
        <f t="shared" si="6"/>
        <v>34000</v>
      </c>
      <c r="U13" s="41">
        <f t="shared" si="6"/>
        <v>0</v>
      </c>
      <c r="V13" s="41">
        <f t="shared" si="6"/>
        <v>57200</v>
      </c>
      <c r="W13" s="41">
        <f t="shared" si="6"/>
        <v>55200</v>
      </c>
      <c r="X13" s="41">
        <f t="shared" si="6"/>
        <v>0</v>
      </c>
      <c r="Y13" s="41">
        <f t="shared" si="6"/>
        <v>0</v>
      </c>
      <c r="Z13" s="41">
        <f t="shared" si="6"/>
        <v>19200</v>
      </c>
      <c r="AA13" s="41">
        <f t="shared" si="6"/>
        <v>36000</v>
      </c>
      <c r="AB13" s="41">
        <f t="shared" si="6"/>
        <v>6400</v>
      </c>
      <c r="AC13" s="41">
        <f t="shared" si="6"/>
        <v>2000</v>
      </c>
      <c r="AD13" s="68">
        <f t="shared" si="6"/>
        <v>-4400</v>
      </c>
      <c r="AE13" s="41"/>
      <c r="AF13" s="41" t="e">
        <f>SUM(#REF!,#REF!,#REF!,AF14,AF16)</f>
        <v>#REF!</v>
      </c>
      <c r="AG13" s="41" t="e">
        <f>SUM(#REF!,#REF!,#REF!,AG14,AG16)</f>
        <v>#REF!</v>
      </c>
      <c r="AH13" s="41" t="e">
        <f>SUM(#REF!,#REF!,#REF!,AH14,AH16)</f>
        <v>#REF!</v>
      </c>
      <c r="AI13" s="113"/>
      <c r="AJ13" s="108">
        <f t="shared" si="4"/>
        <v>6400</v>
      </c>
    </row>
    <row r="14" spans="1:55" s="109" customFormat="1" ht="39.75" customHeight="1">
      <c r="A14" s="40"/>
      <c r="B14" s="110" t="s">
        <v>130</v>
      </c>
      <c r="C14" s="40"/>
      <c r="D14" s="40"/>
      <c r="E14" s="40"/>
      <c r="F14" s="40"/>
      <c r="G14" s="40"/>
      <c r="H14" s="5">
        <f>SUM(H15:H15)</f>
        <v>74678</v>
      </c>
      <c r="I14" s="5">
        <f t="shared" ref="I14:AD14" si="7">SUM(I15:I15)</f>
        <v>57200</v>
      </c>
      <c r="J14" s="5">
        <f t="shared" si="7"/>
        <v>53200</v>
      </c>
      <c r="K14" s="5">
        <f t="shared" si="7"/>
        <v>19200</v>
      </c>
      <c r="L14" s="5">
        <f t="shared" si="7"/>
        <v>0</v>
      </c>
      <c r="M14" s="5">
        <f t="shared" si="7"/>
        <v>0</v>
      </c>
      <c r="N14" s="5">
        <f t="shared" si="7"/>
        <v>0</v>
      </c>
      <c r="O14" s="5">
        <f t="shared" si="7"/>
        <v>0</v>
      </c>
      <c r="P14" s="5">
        <f t="shared" si="7"/>
        <v>0</v>
      </c>
      <c r="Q14" s="5">
        <f t="shared" si="7"/>
        <v>0</v>
      </c>
      <c r="R14" s="5">
        <f t="shared" si="7"/>
        <v>0</v>
      </c>
      <c r="S14" s="5">
        <f t="shared" si="7"/>
        <v>0</v>
      </c>
      <c r="T14" s="5">
        <f t="shared" si="7"/>
        <v>34000</v>
      </c>
      <c r="U14" s="5">
        <f t="shared" si="7"/>
        <v>0</v>
      </c>
      <c r="V14" s="5">
        <f t="shared" si="7"/>
        <v>49200</v>
      </c>
      <c r="W14" s="5">
        <f t="shared" si="7"/>
        <v>49200</v>
      </c>
      <c r="X14" s="5">
        <f t="shared" si="7"/>
        <v>0</v>
      </c>
      <c r="Y14" s="5">
        <f t="shared" si="7"/>
        <v>0</v>
      </c>
      <c r="Z14" s="5">
        <f t="shared" si="7"/>
        <v>19200</v>
      </c>
      <c r="AA14" s="5">
        <f t="shared" si="7"/>
        <v>30000</v>
      </c>
      <c r="AB14" s="5">
        <f t="shared" si="7"/>
        <v>4000</v>
      </c>
      <c r="AC14" s="5">
        <f t="shared" si="7"/>
        <v>0</v>
      </c>
      <c r="AD14" s="67">
        <f t="shared" si="7"/>
        <v>-4000</v>
      </c>
      <c r="AE14" s="5"/>
      <c r="AF14" s="5">
        <f>SUM(AF15:AF15)</f>
        <v>32000</v>
      </c>
      <c r="AG14" s="5">
        <f>SUM(AG15:AG15)</f>
        <v>0</v>
      </c>
      <c r="AH14" s="5">
        <f>SUM(AH15:AH15)</f>
        <v>32000</v>
      </c>
      <c r="AI14" s="107"/>
      <c r="AJ14" s="108">
        <f t="shared" si="4"/>
        <v>4000</v>
      </c>
    </row>
    <row r="15" spans="1:55" s="109" customFormat="1" ht="69" customHeight="1">
      <c r="A15" s="40">
        <v>1</v>
      </c>
      <c r="B15" s="115" t="s">
        <v>131</v>
      </c>
      <c r="C15" s="46" t="s">
        <v>130</v>
      </c>
      <c r="D15" s="46" t="s">
        <v>69</v>
      </c>
      <c r="E15" s="46" t="s">
        <v>132</v>
      </c>
      <c r="F15" s="46" t="s">
        <v>75</v>
      </c>
      <c r="G15" s="51" t="s">
        <v>203</v>
      </c>
      <c r="H15" s="6">
        <v>74678</v>
      </c>
      <c r="I15" s="6">
        <v>57200</v>
      </c>
      <c r="J15" s="3">
        <f>SUM(K15,L15:U15)</f>
        <v>53200</v>
      </c>
      <c r="K15" s="3">
        <v>19200</v>
      </c>
      <c r="L15" s="3"/>
      <c r="M15" s="3"/>
      <c r="N15" s="3"/>
      <c r="O15" s="3"/>
      <c r="P15" s="3"/>
      <c r="Q15" s="3"/>
      <c r="R15" s="3"/>
      <c r="S15" s="3"/>
      <c r="T15" s="3">
        <v>34000</v>
      </c>
      <c r="U15" s="3"/>
      <c r="V15" s="7">
        <v>49200</v>
      </c>
      <c r="W15" s="3">
        <f>SUM(X15:AA15)</f>
        <v>49200</v>
      </c>
      <c r="X15" s="5"/>
      <c r="Y15" s="3"/>
      <c r="Z15" s="7">
        <v>19200</v>
      </c>
      <c r="AA15" s="7">
        <v>30000</v>
      </c>
      <c r="AB15" s="7">
        <v>4000</v>
      </c>
      <c r="AC15" s="7">
        <v>0</v>
      </c>
      <c r="AD15" s="58">
        <f>AC15-AB15</f>
        <v>-4000</v>
      </c>
      <c r="AE15" s="66" t="s">
        <v>174</v>
      </c>
      <c r="AF15" s="3">
        <v>32000</v>
      </c>
      <c r="AG15" s="5"/>
      <c r="AH15" s="21">
        <f>AF15-AG15</f>
        <v>32000</v>
      </c>
      <c r="AI15" s="40"/>
      <c r="AJ15" s="108">
        <f t="shared" si="4"/>
        <v>4000</v>
      </c>
      <c r="AK15" s="116">
        <f>AF15</f>
        <v>32000</v>
      </c>
      <c r="AL15" s="116">
        <f>AK15/2.5</f>
        <v>12800</v>
      </c>
      <c r="AM15" s="116">
        <f>AK15-AL15</f>
        <v>19200</v>
      </c>
      <c r="AN15" s="116"/>
      <c r="AO15" s="109" t="s">
        <v>76</v>
      </c>
      <c r="AP15" s="109" t="s">
        <v>67</v>
      </c>
      <c r="AQ15" s="20">
        <f>J15</f>
        <v>53200</v>
      </c>
      <c r="AR15" s="20" t="s">
        <v>15</v>
      </c>
      <c r="AS15" s="20"/>
      <c r="AT15" s="20"/>
    </row>
    <row r="16" spans="1:55" s="109" customFormat="1" ht="39.75" customHeight="1">
      <c r="A16" s="40"/>
      <c r="B16" s="110" t="s">
        <v>133</v>
      </c>
      <c r="C16" s="40"/>
      <c r="D16" s="40"/>
      <c r="E16" s="40"/>
      <c r="F16" s="40"/>
      <c r="G16" s="40"/>
      <c r="H16" s="5">
        <f>SUM(H17:H17)</f>
        <v>14957</v>
      </c>
      <c r="I16" s="5">
        <f t="shared" ref="I16:AD16" si="8">SUM(I17:I17)</f>
        <v>14000</v>
      </c>
      <c r="J16" s="5">
        <f t="shared" si="8"/>
        <v>8400</v>
      </c>
      <c r="K16" s="5">
        <f t="shared" si="8"/>
        <v>8400</v>
      </c>
      <c r="L16" s="5">
        <f t="shared" si="8"/>
        <v>0</v>
      </c>
      <c r="M16" s="5">
        <f t="shared" si="8"/>
        <v>0</v>
      </c>
      <c r="N16" s="5">
        <f t="shared" si="8"/>
        <v>0</v>
      </c>
      <c r="O16" s="5">
        <f t="shared" si="8"/>
        <v>0</v>
      </c>
      <c r="P16" s="5">
        <f t="shared" si="8"/>
        <v>0</v>
      </c>
      <c r="Q16" s="5">
        <f t="shared" si="8"/>
        <v>0</v>
      </c>
      <c r="R16" s="5">
        <f t="shared" si="8"/>
        <v>0</v>
      </c>
      <c r="S16" s="5">
        <f t="shared" si="8"/>
        <v>0</v>
      </c>
      <c r="T16" s="5">
        <f t="shared" si="8"/>
        <v>0</v>
      </c>
      <c r="U16" s="5">
        <f t="shared" si="8"/>
        <v>0</v>
      </c>
      <c r="V16" s="5">
        <f t="shared" si="8"/>
        <v>8000</v>
      </c>
      <c r="W16" s="5">
        <f t="shared" si="8"/>
        <v>6000</v>
      </c>
      <c r="X16" s="5">
        <f t="shared" si="8"/>
        <v>0</v>
      </c>
      <c r="Y16" s="5">
        <f t="shared" si="8"/>
        <v>0</v>
      </c>
      <c r="Z16" s="5">
        <f t="shared" si="8"/>
        <v>0</v>
      </c>
      <c r="AA16" s="5">
        <f t="shared" si="8"/>
        <v>6000</v>
      </c>
      <c r="AB16" s="5">
        <f t="shared" si="8"/>
        <v>2400</v>
      </c>
      <c r="AC16" s="5">
        <f t="shared" si="8"/>
        <v>2000</v>
      </c>
      <c r="AD16" s="67">
        <f t="shared" si="8"/>
        <v>-400</v>
      </c>
      <c r="AE16" s="5"/>
      <c r="AF16" s="5">
        <f>SUM(AF17:AF17)</f>
        <v>14000</v>
      </c>
      <c r="AG16" s="5">
        <f>SUM(AG17:AG17)</f>
        <v>0</v>
      </c>
      <c r="AH16" s="5">
        <f>SUM(AH17:AH17)</f>
        <v>14000</v>
      </c>
      <c r="AI16" s="107"/>
      <c r="AJ16" s="108">
        <f t="shared" si="4"/>
        <v>2400</v>
      </c>
    </row>
    <row r="17" spans="1:46" s="109" customFormat="1" ht="74.25" customHeight="1">
      <c r="A17" s="40">
        <v>1</v>
      </c>
      <c r="B17" s="115" t="s">
        <v>135</v>
      </c>
      <c r="C17" s="46" t="s">
        <v>134</v>
      </c>
      <c r="D17" s="46" t="s">
        <v>69</v>
      </c>
      <c r="E17" s="46" t="s">
        <v>128</v>
      </c>
      <c r="F17" s="46" t="s">
        <v>75</v>
      </c>
      <c r="G17" s="51" t="s">
        <v>204</v>
      </c>
      <c r="H17" s="6">
        <v>14957</v>
      </c>
      <c r="I17" s="50">
        <v>14000</v>
      </c>
      <c r="J17" s="3">
        <f>SUM(K17,L17:U17)</f>
        <v>8400</v>
      </c>
      <c r="K17" s="3">
        <v>8400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7">
        <v>8000</v>
      </c>
      <c r="W17" s="3">
        <f>SUM(X17:AA17)</f>
        <v>6000</v>
      </c>
      <c r="X17" s="5"/>
      <c r="Y17" s="3"/>
      <c r="Z17" s="7"/>
      <c r="AA17" s="49">
        <v>6000</v>
      </c>
      <c r="AB17" s="7">
        <v>2400</v>
      </c>
      <c r="AC17" s="7">
        <v>2000</v>
      </c>
      <c r="AD17" s="58">
        <f>AC17-AB17</f>
        <v>-400</v>
      </c>
      <c r="AE17" s="66" t="s">
        <v>174</v>
      </c>
      <c r="AF17" s="3">
        <v>14000</v>
      </c>
      <c r="AG17" s="5"/>
      <c r="AH17" s="21">
        <f>AF17-AG17</f>
        <v>14000</v>
      </c>
      <c r="AI17" s="40"/>
      <c r="AJ17" s="108">
        <f t="shared" si="4"/>
        <v>2400</v>
      </c>
      <c r="AK17" s="116">
        <f>AF17</f>
        <v>14000</v>
      </c>
      <c r="AL17" s="116">
        <f>AK17/2.5</f>
        <v>5600</v>
      </c>
      <c r="AM17" s="116">
        <f>AK17-AL17</f>
        <v>8400</v>
      </c>
      <c r="AN17" s="116"/>
      <c r="AO17" s="109" t="s">
        <v>76</v>
      </c>
      <c r="AP17" s="109" t="s">
        <v>67</v>
      </c>
      <c r="AQ17" s="20">
        <f>J17</f>
        <v>8400</v>
      </c>
      <c r="AR17" s="20" t="s">
        <v>15</v>
      </c>
      <c r="AS17" s="20"/>
      <c r="AT17" s="20"/>
    </row>
    <row r="18" spans="1:46" s="109" customFormat="1" ht="48.75" customHeight="1">
      <c r="A18" s="65" t="s">
        <v>201</v>
      </c>
      <c r="B18" s="110" t="s">
        <v>122</v>
      </c>
      <c r="C18" s="40"/>
      <c r="D18" s="40"/>
      <c r="E18" s="40"/>
      <c r="F18" s="40"/>
      <c r="G18" s="40"/>
      <c r="H18" s="5">
        <f>SUM(H19)</f>
        <v>31344</v>
      </c>
      <c r="I18" s="5">
        <f t="shared" ref="I18:AD19" si="9">SUM(I19)</f>
        <v>11300</v>
      </c>
      <c r="J18" s="5">
        <f t="shared" si="9"/>
        <v>15600</v>
      </c>
      <c r="K18" s="5">
        <f t="shared" si="9"/>
        <v>6600</v>
      </c>
      <c r="L18" s="5">
        <f t="shared" si="9"/>
        <v>0</v>
      </c>
      <c r="M18" s="5">
        <f t="shared" si="9"/>
        <v>0</v>
      </c>
      <c r="N18" s="5">
        <f t="shared" si="9"/>
        <v>0</v>
      </c>
      <c r="O18" s="5">
        <f t="shared" si="9"/>
        <v>0</v>
      </c>
      <c r="P18" s="5">
        <f t="shared" si="9"/>
        <v>0</v>
      </c>
      <c r="Q18" s="5">
        <f t="shared" si="9"/>
        <v>0</v>
      </c>
      <c r="R18" s="5">
        <f t="shared" si="9"/>
        <v>0</v>
      </c>
      <c r="S18" s="5">
        <f t="shared" si="9"/>
        <v>0</v>
      </c>
      <c r="T18" s="5">
        <f t="shared" si="9"/>
        <v>9000</v>
      </c>
      <c r="U18" s="5">
        <f t="shared" si="9"/>
        <v>0</v>
      </c>
      <c r="V18" s="5">
        <f t="shared" si="9"/>
        <v>13606</v>
      </c>
      <c r="W18" s="5">
        <f t="shared" si="9"/>
        <v>6600</v>
      </c>
      <c r="X18" s="5">
        <f t="shared" si="9"/>
        <v>0</v>
      </c>
      <c r="Y18" s="5">
        <f t="shared" si="9"/>
        <v>0</v>
      </c>
      <c r="Z18" s="5">
        <f t="shared" si="9"/>
        <v>0</v>
      </c>
      <c r="AA18" s="5">
        <f t="shared" si="9"/>
        <v>6600</v>
      </c>
      <c r="AB18" s="5">
        <f t="shared" si="9"/>
        <v>9000</v>
      </c>
      <c r="AC18" s="5">
        <f t="shared" si="9"/>
        <v>7006</v>
      </c>
      <c r="AD18" s="67">
        <f t="shared" si="9"/>
        <v>-1994</v>
      </c>
      <c r="AE18" s="5"/>
      <c r="AF18" s="5" t="e">
        <f>SUM(AF19,#REF!,#REF!)</f>
        <v>#REF!</v>
      </c>
      <c r="AG18" s="5" t="e">
        <f>SUM(AG19,#REF!,#REF!)</f>
        <v>#REF!</v>
      </c>
      <c r="AH18" s="5" t="e">
        <f>SUM(AH19,#REF!,#REF!)</f>
        <v>#REF!</v>
      </c>
      <c r="AI18" s="107"/>
      <c r="AJ18" s="108">
        <f t="shared" si="4"/>
        <v>9000</v>
      </c>
    </row>
    <row r="19" spans="1:46" s="114" customFormat="1" ht="39.75" customHeight="1">
      <c r="A19" s="111" t="s">
        <v>64</v>
      </c>
      <c r="B19" s="112" t="s">
        <v>65</v>
      </c>
      <c r="C19" s="111"/>
      <c r="D19" s="111"/>
      <c r="E19" s="111"/>
      <c r="F19" s="111"/>
      <c r="G19" s="111"/>
      <c r="H19" s="41">
        <f>SUM(H20)</f>
        <v>31344</v>
      </c>
      <c r="I19" s="41">
        <f t="shared" si="9"/>
        <v>11300</v>
      </c>
      <c r="J19" s="41">
        <f t="shared" si="9"/>
        <v>15600</v>
      </c>
      <c r="K19" s="41">
        <f t="shared" si="9"/>
        <v>6600</v>
      </c>
      <c r="L19" s="41">
        <f t="shared" si="9"/>
        <v>0</v>
      </c>
      <c r="M19" s="41">
        <f t="shared" si="9"/>
        <v>0</v>
      </c>
      <c r="N19" s="41">
        <f t="shared" si="9"/>
        <v>0</v>
      </c>
      <c r="O19" s="41">
        <f t="shared" si="9"/>
        <v>0</v>
      </c>
      <c r="P19" s="41">
        <f t="shared" si="9"/>
        <v>0</v>
      </c>
      <c r="Q19" s="41">
        <f t="shared" si="9"/>
        <v>0</v>
      </c>
      <c r="R19" s="41">
        <f t="shared" si="9"/>
        <v>0</v>
      </c>
      <c r="S19" s="41">
        <f t="shared" si="9"/>
        <v>0</v>
      </c>
      <c r="T19" s="41">
        <f t="shared" si="9"/>
        <v>9000</v>
      </c>
      <c r="U19" s="41">
        <f t="shared" si="9"/>
        <v>0</v>
      </c>
      <c r="V19" s="41">
        <f t="shared" si="9"/>
        <v>13606</v>
      </c>
      <c r="W19" s="41">
        <f t="shared" si="9"/>
        <v>6600</v>
      </c>
      <c r="X19" s="41">
        <f t="shared" si="9"/>
        <v>0</v>
      </c>
      <c r="Y19" s="41">
        <f t="shared" si="9"/>
        <v>0</v>
      </c>
      <c r="Z19" s="41">
        <f t="shared" si="9"/>
        <v>0</v>
      </c>
      <c r="AA19" s="41">
        <f t="shared" si="9"/>
        <v>6600</v>
      </c>
      <c r="AB19" s="41">
        <f t="shared" si="9"/>
        <v>9000</v>
      </c>
      <c r="AC19" s="41">
        <f t="shared" si="9"/>
        <v>7006</v>
      </c>
      <c r="AD19" s="68">
        <f t="shared" si="9"/>
        <v>-1994</v>
      </c>
      <c r="AE19" s="41"/>
      <c r="AF19" s="41" t="e">
        <f>SUM(#REF!,#REF!,#REF!,#REF!,#REF!,AF20)</f>
        <v>#REF!</v>
      </c>
      <c r="AG19" s="41" t="e">
        <f>SUM(#REF!,#REF!,#REF!,#REF!,#REF!,AG20)</f>
        <v>#REF!</v>
      </c>
      <c r="AH19" s="41" t="e">
        <f>SUM(#REF!,#REF!,#REF!,#REF!,#REF!,AH20)</f>
        <v>#REF!</v>
      </c>
      <c r="AI19" s="113"/>
      <c r="AJ19" s="108">
        <f t="shared" si="4"/>
        <v>9000</v>
      </c>
    </row>
    <row r="20" spans="1:46" s="109" customFormat="1" ht="39.75" customHeight="1">
      <c r="A20" s="40"/>
      <c r="B20" s="110" t="s">
        <v>141</v>
      </c>
      <c r="C20" s="40"/>
      <c r="D20" s="40"/>
      <c r="E20" s="40"/>
      <c r="F20" s="40"/>
      <c r="G20" s="40"/>
      <c r="H20" s="5">
        <f>SUM(H21:H21)</f>
        <v>31344</v>
      </c>
      <c r="I20" s="5">
        <f t="shared" ref="I20:AD20" si="10">SUM(I21:I21)</f>
        <v>11300</v>
      </c>
      <c r="J20" s="5">
        <f t="shared" si="10"/>
        <v>15600</v>
      </c>
      <c r="K20" s="5">
        <f t="shared" si="10"/>
        <v>6600</v>
      </c>
      <c r="L20" s="5">
        <f t="shared" si="10"/>
        <v>0</v>
      </c>
      <c r="M20" s="5">
        <f t="shared" si="10"/>
        <v>0</v>
      </c>
      <c r="N20" s="5">
        <f t="shared" si="10"/>
        <v>0</v>
      </c>
      <c r="O20" s="5">
        <f t="shared" si="10"/>
        <v>0</v>
      </c>
      <c r="P20" s="5">
        <f t="shared" si="10"/>
        <v>0</v>
      </c>
      <c r="Q20" s="5">
        <f t="shared" si="10"/>
        <v>0</v>
      </c>
      <c r="R20" s="5">
        <f t="shared" si="10"/>
        <v>0</v>
      </c>
      <c r="S20" s="5">
        <f t="shared" si="10"/>
        <v>0</v>
      </c>
      <c r="T20" s="5">
        <f t="shared" si="10"/>
        <v>9000</v>
      </c>
      <c r="U20" s="5">
        <f t="shared" si="10"/>
        <v>0</v>
      </c>
      <c r="V20" s="5">
        <f t="shared" si="10"/>
        <v>13606</v>
      </c>
      <c r="W20" s="5">
        <f t="shared" si="10"/>
        <v>6600</v>
      </c>
      <c r="X20" s="5">
        <f t="shared" si="10"/>
        <v>0</v>
      </c>
      <c r="Y20" s="5">
        <f t="shared" si="10"/>
        <v>0</v>
      </c>
      <c r="Z20" s="5">
        <f t="shared" si="10"/>
        <v>0</v>
      </c>
      <c r="AA20" s="5">
        <f t="shared" si="10"/>
        <v>6600</v>
      </c>
      <c r="AB20" s="5">
        <f t="shared" si="10"/>
        <v>9000</v>
      </c>
      <c r="AC20" s="5">
        <f t="shared" si="10"/>
        <v>7006</v>
      </c>
      <c r="AD20" s="67">
        <f t="shared" si="10"/>
        <v>-1994</v>
      </c>
      <c r="AE20" s="5"/>
      <c r="AF20" s="5">
        <f>SUM(AF21:AF21)</f>
        <v>11000</v>
      </c>
      <c r="AG20" s="5">
        <f>SUM(AG21:AG21)</f>
        <v>0</v>
      </c>
      <c r="AH20" s="5">
        <f>SUM(AH21:AH21)</f>
        <v>11000</v>
      </c>
      <c r="AI20" s="107"/>
      <c r="AJ20" s="108">
        <f t="shared" si="4"/>
        <v>9000</v>
      </c>
    </row>
    <row r="21" spans="1:46" s="109" customFormat="1" ht="57.75" customHeight="1">
      <c r="A21" s="40">
        <v>3</v>
      </c>
      <c r="B21" s="115" t="s">
        <v>142</v>
      </c>
      <c r="C21" s="46" t="s">
        <v>141</v>
      </c>
      <c r="D21" s="46" t="s">
        <v>69</v>
      </c>
      <c r="E21" s="46" t="s">
        <v>143</v>
      </c>
      <c r="F21" s="46" t="s">
        <v>75</v>
      </c>
      <c r="G21" s="51" t="s">
        <v>205</v>
      </c>
      <c r="H21" s="6">
        <v>31344</v>
      </c>
      <c r="I21" s="50">
        <v>11300</v>
      </c>
      <c r="J21" s="3">
        <f>SUM(K21,L21:U21)</f>
        <v>15600</v>
      </c>
      <c r="K21" s="3">
        <v>6600</v>
      </c>
      <c r="L21" s="3"/>
      <c r="M21" s="3"/>
      <c r="N21" s="3"/>
      <c r="O21" s="3"/>
      <c r="P21" s="3"/>
      <c r="Q21" s="3"/>
      <c r="R21" s="3"/>
      <c r="S21" s="3"/>
      <c r="T21" s="3">
        <v>9000</v>
      </c>
      <c r="U21" s="3"/>
      <c r="V21" s="7">
        <v>13606</v>
      </c>
      <c r="W21" s="3">
        <f>SUM(X21:AA21)</f>
        <v>6600</v>
      </c>
      <c r="X21" s="5"/>
      <c r="Y21" s="3"/>
      <c r="Z21" s="7"/>
      <c r="AA21" s="49">
        <v>6600</v>
      </c>
      <c r="AB21" s="7">
        <v>9000</v>
      </c>
      <c r="AC21" s="7">
        <v>7006</v>
      </c>
      <c r="AD21" s="58">
        <f>AC21-AB21</f>
        <v>-1994</v>
      </c>
      <c r="AE21" s="66" t="s">
        <v>174</v>
      </c>
      <c r="AF21" s="3">
        <v>11000</v>
      </c>
      <c r="AG21" s="5"/>
      <c r="AH21" s="21">
        <f>AF21-AG21</f>
        <v>11000</v>
      </c>
      <c r="AI21" s="40"/>
      <c r="AJ21" s="108">
        <f t="shared" si="4"/>
        <v>9000</v>
      </c>
      <c r="AK21" s="116">
        <f>AF21</f>
        <v>11000</v>
      </c>
      <c r="AL21" s="116">
        <f>AK21/2.5</f>
        <v>4400</v>
      </c>
      <c r="AM21" s="116">
        <f>AK21-AL21</f>
        <v>6600</v>
      </c>
      <c r="AN21" s="116"/>
      <c r="AO21" s="109" t="s">
        <v>76</v>
      </c>
      <c r="AP21" s="109" t="s">
        <v>67</v>
      </c>
      <c r="AQ21" s="20">
        <f>J21</f>
        <v>15600</v>
      </c>
      <c r="AR21" s="20" t="s">
        <v>15</v>
      </c>
      <c r="AS21" s="20"/>
      <c r="AT21" s="20"/>
    </row>
    <row r="22" spans="1:46" s="109" customFormat="1" ht="58.5" customHeight="1">
      <c r="A22" s="65" t="s">
        <v>242</v>
      </c>
      <c r="B22" s="29" t="s">
        <v>221</v>
      </c>
      <c r="C22" s="65"/>
      <c r="D22" s="65"/>
      <c r="E22" s="65"/>
      <c r="F22" s="65"/>
      <c r="G22" s="65"/>
      <c r="H22" s="5">
        <f>SUM(H23)</f>
        <v>17331</v>
      </c>
      <c r="I22" s="5">
        <f t="shared" ref="I22:AD22" si="11">SUM(I23)</f>
        <v>8600</v>
      </c>
      <c r="J22" s="5">
        <f t="shared" si="11"/>
        <v>5100</v>
      </c>
      <c r="K22" s="5">
        <f t="shared" si="11"/>
        <v>5100</v>
      </c>
      <c r="L22" s="5">
        <f t="shared" si="11"/>
        <v>0</v>
      </c>
      <c r="M22" s="5">
        <f t="shared" si="11"/>
        <v>0</v>
      </c>
      <c r="N22" s="5">
        <f t="shared" si="11"/>
        <v>0</v>
      </c>
      <c r="O22" s="5">
        <f t="shared" si="11"/>
        <v>0</v>
      </c>
      <c r="P22" s="5">
        <f t="shared" si="11"/>
        <v>0</v>
      </c>
      <c r="Q22" s="5">
        <f t="shared" si="11"/>
        <v>0</v>
      </c>
      <c r="R22" s="5">
        <f t="shared" si="11"/>
        <v>0</v>
      </c>
      <c r="S22" s="5">
        <f t="shared" si="11"/>
        <v>0</v>
      </c>
      <c r="T22" s="5">
        <f t="shared" si="11"/>
        <v>0</v>
      </c>
      <c r="U22" s="5">
        <f t="shared" si="11"/>
        <v>0</v>
      </c>
      <c r="V22" s="5">
        <f t="shared" si="11"/>
        <v>4438</v>
      </c>
      <c r="W22" s="5">
        <f t="shared" si="11"/>
        <v>0</v>
      </c>
      <c r="X22" s="5">
        <f t="shared" si="11"/>
        <v>0</v>
      </c>
      <c r="Y22" s="5">
        <f t="shared" si="11"/>
        <v>0</v>
      </c>
      <c r="Z22" s="5">
        <f t="shared" si="11"/>
        <v>0</v>
      </c>
      <c r="AA22" s="5">
        <f t="shared" si="11"/>
        <v>0</v>
      </c>
      <c r="AB22" s="5">
        <f t="shared" si="11"/>
        <v>5100</v>
      </c>
      <c r="AC22" s="5">
        <f t="shared" si="11"/>
        <v>4438</v>
      </c>
      <c r="AD22" s="67">
        <f t="shared" si="11"/>
        <v>-662</v>
      </c>
      <c r="AE22" s="5"/>
      <c r="AF22" s="5" t="e">
        <f>SUM(#REF!,AF23,AF29,#REF!,#REF!,#REF!)</f>
        <v>#REF!</v>
      </c>
      <c r="AG22" s="5" t="e">
        <f>SUM(#REF!,AG23,AG29,#REF!,#REF!,#REF!)</f>
        <v>#REF!</v>
      </c>
      <c r="AH22" s="5" t="e">
        <f>SUM(#REF!,AH23,AH29,#REF!,#REF!,#REF!)</f>
        <v>#REF!</v>
      </c>
      <c r="AI22" s="107"/>
      <c r="AJ22" s="108">
        <f t="shared" si="4"/>
        <v>5100</v>
      </c>
    </row>
    <row r="23" spans="1:46" s="109" customFormat="1" ht="48.75" customHeight="1">
      <c r="A23" s="65" t="s">
        <v>243</v>
      </c>
      <c r="B23" s="110" t="s">
        <v>122</v>
      </c>
      <c r="C23" s="40"/>
      <c r="D23" s="40"/>
      <c r="E23" s="40"/>
      <c r="F23" s="40"/>
      <c r="G23" s="40"/>
      <c r="H23" s="5">
        <f>SUM(H24)</f>
        <v>17331</v>
      </c>
      <c r="I23" s="5">
        <f t="shared" ref="I23:AD24" si="12">SUM(I24)</f>
        <v>8600</v>
      </c>
      <c r="J23" s="5">
        <f t="shared" si="12"/>
        <v>5100</v>
      </c>
      <c r="K23" s="5">
        <f t="shared" si="12"/>
        <v>5100</v>
      </c>
      <c r="L23" s="5">
        <f t="shared" si="12"/>
        <v>0</v>
      </c>
      <c r="M23" s="5">
        <f t="shared" si="12"/>
        <v>0</v>
      </c>
      <c r="N23" s="5">
        <f t="shared" si="12"/>
        <v>0</v>
      </c>
      <c r="O23" s="5">
        <f t="shared" si="12"/>
        <v>0</v>
      </c>
      <c r="P23" s="5">
        <f t="shared" si="12"/>
        <v>0</v>
      </c>
      <c r="Q23" s="5">
        <f t="shared" si="12"/>
        <v>0</v>
      </c>
      <c r="R23" s="5">
        <f t="shared" si="12"/>
        <v>0</v>
      </c>
      <c r="S23" s="5">
        <f t="shared" si="12"/>
        <v>0</v>
      </c>
      <c r="T23" s="5">
        <f t="shared" si="12"/>
        <v>0</v>
      </c>
      <c r="U23" s="5">
        <f t="shared" si="12"/>
        <v>0</v>
      </c>
      <c r="V23" s="5">
        <f t="shared" si="12"/>
        <v>4438</v>
      </c>
      <c r="W23" s="5">
        <f t="shared" si="12"/>
        <v>0</v>
      </c>
      <c r="X23" s="5">
        <f t="shared" si="12"/>
        <v>0</v>
      </c>
      <c r="Y23" s="5">
        <f t="shared" si="12"/>
        <v>0</v>
      </c>
      <c r="Z23" s="5">
        <f t="shared" si="12"/>
        <v>0</v>
      </c>
      <c r="AA23" s="5">
        <f t="shared" si="12"/>
        <v>0</v>
      </c>
      <c r="AB23" s="5">
        <f t="shared" si="12"/>
        <v>5100</v>
      </c>
      <c r="AC23" s="5">
        <f t="shared" si="12"/>
        <v>4438</v>
      </c>
      <c r="AD23" s="67">
        <f t="shared" si="12"/>
        <v>-662</v>
      </c>
      <c r="AE23" s="5"/>
      <c r="AF23" s="5" t="e">
        <f>SUM(AF24,#REF!,#REF!)</f>
        <v>#REF!</v>
      </c>
      <c r="AG23" s="5" t="e">
        <f>SUM(AG24,#REF!,#REF!)</f>
        <v>#REF!</v>
      </c>
      <c r="AH23" s="5" t="e">
        <f>SUM(AH24,#REF!,#REF!)</f>
        <v>#REF!</v>
      </c>
      <c r="AI23" s="107"/>
      <c r="AJ23" s="108">
        <f t="shared" si="4"/>
        <v>5100</v>
      </c>
    </row>
    <row r="24" spans="1:46" s="114" customFormat="1" ht="39.75" customHeight="1">
      <c r="A24" s="111" t="s">
        <v>64</v>
      </c>
      <c r="B24" s="112" t="s">
        <v>65</v>
      </c>
      <c r="C24" s="111"/>
      <c r="D24" s="111"/>
      <c r="E24" s="111"/>
      <c r="F24" s="111"/>
      <c r="G24" s="111"/>
      <c r="H24" s="41">
        <f>SUM(H25)</f>
        <v>17331</v>
      </c>
      <c r="I24" s="41">
        <f t="shared" si="12"/>
        <v>8600</v>
      </c>
      <c r="J24" s="41">
        <f t="shared" si="12"/>
        <v>5100</v>
      </c>
      <c r="K24" s="41">
        <f t="shared" si="12"/>
        <v>5100</v>
      </c>
      <c r="L24" s="41">
        <f t="shared" si="12"/>
        <v>0</v>
      </c>
      <c r="M24" s="41">
        <f t="shared" si="12"/>
        <v>0</v>
      </c>
      <c r="N24" s="41">
        <f t="shared" si="12"/>
        <v>0</v>
      </c>
      <c r="O24" s="41">
        <f t="shared" si="12"/>
        <v>0</v>
      </c>
      <c r="P24" s="41">
        <f t="shared" si="12"/>
        <v>0</v>
      </c>
      <c r="Q24" s="41">
        <f t="shared" si="12"/>
        <v>0</v>
      </c>
      <c r="R24" s="41">
        <f t="shared" si="12"/>
        <v>0</v>
      </c>
      <c r="S24" s="41">
        <f t="shared" si="12"/>
        <v>0</v>
      </c>
      <c r="T24" s="41">
        <f t="shared" si="12"/>
        <v>0</v>
      </c>
      <c r="U24" s="41">
        <f t="shared" si="12"/>
        <v>0</v>
      </c>
      <c r="V24" s="41">
        <f t="shared" si="12"/>
        <v>4438</v>
      </c>
      <c r="W24" s="41">
        <f t="shared" si="12"/>
        <v>0</v>
      </c>
      <c r="X24" s="41">
        <f t="shared" si="12"/>
        <v>0</v>
      </c>
      <c r="Y24" s="41">
        <f t="shared" si="12"/>
        <v>0</v>
      </c>
      <c r="Z24" s="41">
        <f t="shared" si="12"/>
        <v>0</v>
      </c>
      <c r="AA24" s="41">
        <f t="shared" si="12"/>
        <v>0</v>
      </c>
      <c r="AB24" s="41">
        <f t="shared" si="12"/>
        <v>5100</v>
      </c>
      <c r="AC24" s="41">
        <f t="shared" si="12"/>
        <v>4438</v>
      </c>
      <c r="AD24" s="68">
        <f t="shared" si="12"/>
        <v>-662</v>
      </c>
      <c r="AE24" s="41"/>
      <c r="AF24" s="41" t="e">
        <f>SUM(#REF!,#REF!,#REF!,#REF!,AF25,#REF!)</f>
        <v>#REF!</v>
      </c>
      <c r="AG24" s="41" t="e">
        <f>SUM(#REF!,#REF!,#REF!,#REF!,AG25,#REF!)</f>
        <v>#REF!</v>
      </c>
      <c r="AH24" s="41" t="e">
        <f>SUM(#REF!,#REF!,#REF!,#REF!,AH25,#REF!)</f>
        <v>#REF!</v>
      </c>
      <c r="AI24" s="113"/>
      <c r="AJ24" s="108">
        <f t="shared" si="4"/>
        <v>5100</v>
      </c>
    </row>
    <row r="25" spans="1:46" s="109" customFormat="1" ht="39.75" customHeight="1">
      <c r="A25" s="40"/>
      <c r="B25" s="110" t="s">
        <v>137</v>
      </c>
      <c r="C25" s="40"/>
      <c r="D25" s="40"/>
      <c r="E25" s="40"/>
      <c r="F25" s="40"/>
      <c r="G25" s="40"/>
      <c r="H25" s="5">
        <f>SUM(H26:H27)</f>
        <v>17331</v>
      </c>
      <c r="I25" s="5">
        <f t="shared" ref="I25" si="13">SUM(I26:I27)</f>
        <v>8600</v>
      </c>
      <c r="J25" s="5">
        <f t="shared" ref="J25" si="14">SUM(J26:J27)</f>
        <v>5100</v>
      </c>
      <c r="K25" s="5">
        <f t="shared" ref="K25" si="15">SUM(K26:K27)</f>
        <v>5100</v>
      </c>
      <c r="L25" s="5">
        <f t="shared" ref="L25" si="16">SUM(L26:L27)</f>
        <v>0</v>
      </c>
      <c r="M25" s="5">
        <f t="shared" ref="M25" si="17">SUM(M26:M27)</f>
        <v>0</v>
      </c>
      <c r="N25" s="5">
        <f t="shared" ref="N25" si="18">SUM(N26:N27)</f>
        <v>0</v>
      </c>
      <c r="O25" s="5">
        <f t="shared" ref="O25" si="19">SUM(O26:O27)</f>
        <v>0</v>
      </c>
      <c r="P25" s="5">
        <f t="shared" ref="P25" si="20">SUM(P26:P27)</f>
        <v>0</v>
      </c>
      <c r="Q25" s="5">
        <f t="shared" ref="Q25" si="21">SUM(Q26:Q27)</f>
        <v>0</v>
      </c>
      <c r="R25" s="5">
        <f t="shared" ref="R25" si="22">SUM(R26:R27)</f>
        <v>0</v>
      </c>
      <c r="S25" s="5">
        <f t="shared" ref="S25" si="23">SUM(S26:S27)</f>
        <v>0</v>
      </c>
      <c r="T25" s="5">
        <f t="shared" ref="T25" si="24">SUM(T26:T27)</f>
        <v>0</v>
      </c>
      <c r="U25" s="5">
        <f t="shared" ref="U25" si="25">SUM(U26:U27)</f>
        <v>0</v>
      </c>
      <c r="V25" s="5">
        <f t="shared" ref="V25" si="26">SUM(V26:V27)</f>
        <v>4438</v>
      </c>
      <c r="W25" s="5">
        <f t="shared" ref="W25" si="27">SUM(W26:W27)</f>
        <v>0</v>
      </c>
      <c r="X25" s="5">
        <f t="shared" ref="X25" si="28">SUM(X26:X27)</f>
        <v>0</v>
      </c>
      <c r="Y25" s="5">
        <f t="shared" ref="Y25" si="29">SUM(Y26:Y27)</f>
        <v>0</v>
      </c>
      <c r="Z25" s="5">
        <f t="shared" ref="Z25" si="30">SUM(Z26:Z27)</f>
        <v>0</v>
      </c>
      <c r="AA25" s="5">
        <f t="shared" ref="AA25" si="31">SUM(AA26:AA27)</f>
        <v>0</v>
      </c>
      <c r="AB25" s="5">
        <f t="shared" ref="AB25" si="32">SUM(AB26:AB27)</f>
        <v>5100</v>
      </c>
      <c r="AC25" s="5">
        <f t="shared" ref="AC25" si="33">SUM(AC26:AC27)</f>
        <v>4438</v>
      </c>
      <c r="AD25" s="67">
        <f t="shared" ref="AD25" si="34">SUM(AD26:AD27)</f>
        <v>-662</v>
      </c>
      <c r="AE25" s="5"/>
      <c r="AF25" s="5">
        <f>SUM(AF26:AF27)</f>
        <v>8600</v>
      </c>
      <c r="AG25" s="5">
        <f>SUM(AG26:AG27)</f>
        <v>0</v>
      </c>
      <c r="AH25" s="5">
        <f>SUM(AH26:AH27)</f>
        <v>8600</v>
      </c>
      <c r="AI25" s="107"/>
      <c r="AJ25" s="108">
        <f t="shared" si="4"/>
        <v>5100</v>
      </c>
    </row>
    <row r="26" spans="1:46" s="109" customFormat="1" ht="57.75" customHeight="1">
      <c r="A26" s="40">
        <v>1</v>
      </c>
      <c r="B26" s="115" t="s">
        <v>138</v>
      </c>
      <c r="C26" s="46" t="s">
        <v>137</v>
      </c>
      <c r="D26" s="46" t="s">
        <v>69</v>
      </c>
      <c r="E26" s="46" t="s">
        <v>139</v>
      </c>
      <c r="F26" s="46" t="s">
        <v>75</v>
      </c>
      <c r="G26" s="51" t="s">
        <v>206</v>
      </c>
      <c r="H26" s="6">
        <v>3319</v>
      </c>
      <c r="I26" s="50">
        <v>1900</v>
      </c>
      <c r="J26" s="3">
        <f>SUM(K26,L26:U26)</f>
        <v>1100</v>
      </c>
      <c r="K26" s="3">
        <v>1100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7">
        <v>1038</v>
      </c>
      <c r="W26" s="3">
        <f>SUM(X26:AA26)</f>
        <v>0</v>
      </c>
      <c r="X26" s="5"/>
      <c r="Y26" s="3"/>
      <c r="Z26" s="7"/>
      <c r="AA26" s="7"/>
      <c r="AB26" s="7">
        <v>1100</v>
      </c>
      <c r="AC26" s="7">
        <v>1038</v>
      </c>
      <c r="AD26" s="58">
        <f>AC26-AB26</f>
        <v>-62</v>
      </c>
      <c r="AE26" s="66" t="s">
        <v>174</v>
      </c>
      <c r="AF26" s="3">
        <v>1900</v>
      </c>
      <c r="AG26" s="5"/>
      <c r="AH26" s="21">
        <f>AF26-AG26</f>
        <v>1900</v>
      </c>
      <c r="AI26" s="40"/>
      <c r="AJ26" s="108">
        <f t="shared" si="4"/>
        <v>1100</v>
      </c>
      <c r="AK26" s="116">
        <f>AF26</f>
        <v>1900</v>
      </c>
      <c r="AL26" s="116">
        <v>800</v>
      </c>
      <c r="AM26" s="116">
        <f>AK26-AL26</f>
        <v>1100</v>
      </c>
      <c r="AN26" s="116"/>
      <c r="AO26" s="109" t="s">
        <v>76</v>
      </c>
      <c r="AP26" s="109" t="s">
        <v>67</v>
      </c>
      <c r="AQ26" s="20">
        <f>J26</f>
        <v>1100</v>
      </c>
      <c r="AR26" s="20" t="s">
        <v>15</v>
      </c>
      <c r="AS26" s="20"/>
      <c r="AT26" s="20"/>
    </row>
    <row r="27" spans="1:46" s="109" customFormat="1" ht="57.75" customHeight="1">
      <c r="A27" s="40">
        <f>+A26+1</f>
        <v>2</v>
      </c>
      <c r="B27" s="115" t="s">
        <v>140</v>
      </c>
      <c r="C27" s="46" t="s">
        <v>137</v>
      </c>
      <c r="D27" s="46" t="s">
        <v>69</v>
      </c>
      <c r="E27" s="46" t="s">
        <v>128</v>
      </c>
      <c r="F27" s="46" t="s">
        <v>75</v>
      </c>
      <c r="G27" s="51" t="s">
        <v>207</v>
      </c>
      <c r="H27" s="6">
        <v>14012</v>
      </c>
      <c r="I27" s="50">
        <v>6700</v>
      </c>
      <c r="J27" s="3">
        <f>SUM(K27,L27:U27)</f>
        <v>4000</v>
      </c>
      <c r="K27" s="3">
        <v>4000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7">
        <v>3400</v>
      </c>
      <c r="W27" s="3">
        <f>SUM(X27:AA27)</f>
        <v>0</v>
      </c>
      <c r="X27" s="5"/>
      <c r="Y27" s="3"/>
      <c r="Z27" s="7"/>
      <c r="AA27" s="7"/>
      <c r="AB27" s="7">
        <v>4000</v>
      </c>
      <c r="AC27" s="7">
        <v>3400</v>
      </c>
      <c r="AD27" s="58">
        <f>AC27-AB27</f>
        <v>-600</v>
      </c>
      <c r="AE27" s="66" t="s">
        <v>174</v>
      </c>
      <c r="AF27" s="3">
        <v>6700</v>
      </c>
      <c r="AG27" s="5"/>
      <c r="AH27" s="21">
        <f>AF27-AG27</f>
        <v>6700</v>
      </c>
      <c r="AI27" s="40"/>
      <c r="AJ27" s="108">
        <f t="shared" si="4"/>
        <v>4000</v>
      </c>
      <c r="AK27" s="116">
        <f>AF27</f>
        <v>6700</v>
      </c>
      <c r="AL27" s="116">
        <v>2700</v>
      </c>
      <c r="AM27" s="116">
        <f>AK27-AL27</f>
        <v>4000</v>
      </c>
      <c r="AN27" s="116"/>
      <c r="AO27" s="109" t="s">
        <v>76</v>
      </c>
      <c r="AP27" s="109" t="s">
        <v>67</v>
      </c>
      <c r="AQ27" s="20">
        <f>J27</f>
        <v>4000</v>
      </c>
      <c r="AR27" s="20" t="s">
        <v>15</v>
      </c>
      <c r="AS27" s="20"/>
      <c r="AT27" s="20"/>
    </row>
    <row r="28" spans="1:46" s="31" customFormat="1" ht="70.5" customHeight="1">
      <c r="A28" s="18" t="s">
        <v>59</v>
      </c>
      <c r="B28" s="29" t="s">
        <v>62</v>
      </c>
      <c r="C28" s="18"/>
      <c r="D28" s="18"/>
      <c r="E28" s="18"/>
      <c r="F28" s="18"/>
      <c r="G28" s="18"/>
      <c r="H28" s="4">
        <f>SUM(H29,H34)</f>
        <v>131165</v>
      </c>
      <c r="I28" s="4">
        <f t="shared" ref="I28:AC28" si="35">SUM(I29,I34)</f>
        <v>131032</v>
      </c>
      <c r="J28" s="4">
        <f t="shared" si="35"/>
        <v>97200</v>
      </c>
      <c r="K28" s="4">
        <f t="shared" si="35"/>
        <v>26200</v>
      </c>
      <c r="L28" s="4">
        <f t="shared" si="35"/>
        <v>0</v>
      </c>
      <c r="M28" s="4">
        <f t="shared" si="35"/>
        <v>74000</v>
      </c>
      <c r="N28" s="4">
        <f t="shared" si="35"/>
        <v>0</v>
      </c>
      <c r="O28" s="4">
        <f t="shared" si="35"/>
        <v>0</v>
      </c>
      <c r="P28" s="4">
        <f t="shared" si="35"/>
        <v>0</v>
      </c>
      <c r="Q28" s="4">
        <f t="shared" si="35"/>
        <v>0</v>
      </c>
      <c r="R28" s="4">
        <f t="shared" si="35"/>
        <v>0</v>
      </c>
      <c r="S28" s="4">
        <f t="shared" si="35"/>
        <v>0</v>
      </c>
      <c r="T28" s="4">
        <f t="shared" si="35"/>
        <v>0</v>
      </c>
      <c r="U28" s="4">
        <f t="shared" si="35"/>
        <v>-3000</v>
      </c>
      <c r="V28" s="4">
        <f t="shared" si="35"/>
        <v>91230</v>
      </c>
      <c r="W28" s="4">
        <f t="shared" si="35"/>
        <v>78000</v>
      </c>
      <c r="X28" s="4">
        <f t="shared" si="35"/>
        <v>0</v>
      </c>
      <c r="Y28" s="4">
        <f t="shared" si="35"/>
        <v>62000</v>
      </c>
      <c r="Z28" s="4">
        <f t="shared" si="35"/>
        <v>1000</v>
      </c>
      <c r="AA28" s="4">
        <f t="shared" si="35"/>
        <v>15000</v>
      </c>
      <c r="AB28" s="4">
        <f t="shared" si="35"/>
        <v>18700</v>
      </c>
      <c r="AC28" s="4">
        <f t="shared" si="35"/>
        <v>13230</v>
      </c>
      <c r="AD28" s="56">
        <f>SUM(AD29,AD34)</f>
        <v>-5470</v>
      </c>
      <c r="AE28" s="30"/>
      <c r="AG28" s="43"/>
      <c r="AH28" s="43"/>
    </row>
    <row r="29" spans="1:46" s="31" customFormat="1" ht="60" customHeight="1">
      <c r="A29" s="18" t="s">
        <v>126</v>
      </c>
      <c r="B29" s="29" t="s">
        <v>63</v>
      </c>
      <c r="C29" s="18"/>
      <c r="D29" s="18"/>
      <c r="E29" s="18"/>
      <c r="F29" s="18"/>
      <c r="G29" s="18"/>
      <c r="H29" s="4">
        <f>SUM(H30,H32)</f>
        <v>122432</v>
      </c>
      <c r="I29" s="4">
        <f t="shared" ref="I29:AD29" si="36">SUM(I30,I32)</f>
        <v>122432</v>
      </c>
      <c r="J29" s="4">
        <f t="shared" si="36"/>
        <v>89000</v>
      </c>
      <c r="K29" s="4">
        <f t="shared" si="36"/>
        <v>18000</v>
      </c>
      <c r="L29" s="4">
        <f t="shared" si="36"/>
        <v>0</v>
      </c>
      <c r="M29" s="4">
        <f t="shared" si="36"/>
        <v>74000</v>
      </c>
      <c r="N29" s="4">
        <f t="shared" si="36"/>
        <v>0</v>
      </c>
      <c r="O29" s="4">
        <f t="shared" si="36"/>
        <v>0</v>
      </c>
      <c r="P29" s="4">
        <f t="shared" si="36"/>
        <v>0</v>
      </c>
      <c r="Q29" s="4">
        <f t="shared" si="36"/>
        <v>0</v>
      </c>
      <c r="R29" s="4">
        <f t="shared" si="36"/>
        <v>0</v>
      </c>
      <c r="S29" s="4">
        <f t="shared" si="36"/>
        <v>0</v>
      </c>
      <c r="T29" s="4">
        <f t="shared" si="36"/>
        <v>0</v>
      </c>
      <c r="U29" s="4">
        <f t="shared" si="36"/>
        <v>-3000</v>
      </c>
      <c r="V29" s="4">
        <f t="shared" si="36"/>
        <v>84030</v>
      </c>
      <c r="W29" s="4">
        <f t="shared" si="36"/>
        <v>78000</v>
      </c>
      <c r="X29" s="4">
        <f t="shared" si="36"/>
        <v>0</v>
      </c>
      <c r="Y29" s="4">
        <f t="shared" si="36"/>
        <v>62000</v>
      </c>
      <c r="Z29" s="4">
        <f t="shared" si="36"/>
        <v>1000</v>
      </c>
      <c r="AA29" s="4">
        <f t="shared" si="36"/>
        <v>15000</v>
      </c>
      <c r="AB29" s="4">
        <f t="shared" si="36"/>
        <v>11000</v>
      </c>
      <c r="AC29" s="4">
        <f t="shared" si="36"/>
        <v>6030</v>
      </c>
      <c r="AD29" s="56">
        <f t="shared" si="36"/>
        <v>-4970</v>
      </c>
      <c r="AE29" s="30"/>
      <c r="AG29" s="43"/>
      <c r="AH29" s="43"/>
    </row>
    <row r="30" spans="1:46" s="38" customFormat="1" ht="44.25" customHeight="1">
      <c r="A30" s="35" t="s">
        <v>64</v>
      </c>
      <c r="B30" s="12" t="s">
        <v>103</v>
      </c>
      <c r="C30" s="12"/>
      <c r="D30" s="35"/>
      <c r="E30" s="12"/>
      <c r="F30" s="12"/>
      <c r="G30" s="12"/>
      <c r="H30" s="36">
        <f>SUM(H31:H31)</f>
        <v>21743</v>
      </c>
      <c r="I30" s="36">
        <f t="shared" ref="I30:AD30" si="37">SUM(I31:I31)</f>
        <v>21743</v>
      </c>
      <c r="J30" s="36">
        <f t="shared" si="37"/>
        <v>18000</v>
      </c>
      <c r="K30" s="36">
        <f t="shared" si="37"/>
        <v>18000</v>
      </c>
      <c r="L30" s="36">
        <f t="shared" si="37"/>
        <v>0</v>
      </c>
      <c r="M30" s="36">
        <f t="shared" si="37"/>
        <v>0</v>
      </c>
      <c r="N30" s="36">
        <f t="shared" si="37"/>
        <v>0</v>
      </c>
      <c r="O30" s="36">
        <f t="shared" si="37"/>
        <v>0</v>
      </c>
      <c r="P30" s="36">
        <f t="shared" si="37"/>
        <v>0</v>
      </c>
      <c r="Q30" s="36">
        <f t="shared" si="37"/>
        <v>0</v>
      </c>
      <c r="R30" s="36">
        <f t="shared" si="37"/>
        <v>0</v>
      </c>
      <c r="S30" s="36">
        <f t="shared" si="37"/>
        <v>0</v>
      </c>
      <c r="T30" s="36">
        <f t="shared" si="37"/>
        <v>0</v>
      </c>
      <c r="U30" s="36">
        <f t="shared" si="37"/>
        <v>0</v>
      </c>
      <c r="V30" s="36">
        <f t="shared" si="37"/>
        <v>16530</v>
      </c>
      <c r="W30" s="36">
        <f t="shared" si="37"/>
        <v>15000</v>
      </c>
      <c r="X30" s="36">
        <f t="shared" si="37"/>
        <v>0</v>
      </c>
      <c r="Y30" s="36">
        <f t="shared" si="37"/>
        <v>0</v>
      </c>
      <c r="Z30" s="36">
        <f t="shared" si="37"/>
        <v>0</v>
      </c>
      <c r="AA30" s="36">
        <f t="shared" si="37"/>
        <v>15000</v>
      </c>
      <c r="AB30" s="36">
        <f t="shared" si="37"/>
        <v>3000</v>
      </c>
      <c r="AC30" s="36">
        <f t="shared" si="37"/>
        <v>1530</v>
      </c>
      <c r="AD30" s="57">
        <f t="shared" si="37"/>
        <v>-1470</v>
      </c>
      <c r="AE30" s="37"/>
      <c r="AG30" s="44"/>
      <c r="AH30" s="44"/>
    </row>
    <row r="31" spans="1:46" ht="88.5" customHeight="1">
      <c r="A31" s="8">
        <v>1</v>
      </c>
      <c r="B31" s="117" t="s">
        <v>107</v>
      </c>
      <c r="C31" s="13" t="s">
        <v>106</v>
      </c>
      <c r="D31" s="40" t="s">
        <v>69</v>
      </c>
      <c r="E31" s="64" t="s">
        <v>104</v>
      </c>
      <c r="F31" s="13" t="s">
        <v>87</v>
      </c>
      <c r="G31" s="51" t="s">
        <v>208</v>
      </c>
      <c r="H31" s="6">
        <v>21743</v>
      </c>
      <c r="I31" s="6">
        <v>21743</v>
      </c>
      <c r="J31" s="48">
        <f t="shared" ref="J31" si="38">SUM(K31,L31:U31)</f>
        <v>18000</v>
      </c>
      <c r="K31" s="3">
        <v>18000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118">
        <v>16530</v>
      </c>
      <c r="W31" s="48">
        <f>SUM(X31:AA31)</f>
        <v>15000</v>
      </c>
      <c r="X31" s="3"/>
      <c r="Y31" s="6"/>
      <c r="Z31" s="39"/>
      <c r="AA31" s="39">
        <v>15000</v>
      </c>
      <c r="AB31" s="118">
        <v>3000</v>
      </c>
      <c r="AC31" s="118">
        <v>1530</v>
      </c>
      <c r="AD31" s="58">
        <f>AC31-AB31</f>
        <v>-1470</v>
      </c>
      <c r="AE31" s="66" t="s">
        <v>174</v>
      </c>
      <c r="AG31" s="11" t="s">
        <v>76</v>
      </c>
      <c r="AH31" s="11" t="s">
        <v>21</v>
      </c>
      <c r="AI31" s="19">
        <f>J31</f>
        <v>18000</v>
      </c>
      <c r="AJ31" s="19"/>
      <c r="AK31" s="19"/>
      <c r="AL31" s="19"/>
    </row>
    <row r="32" spans="1:46" s="38" customFormat="1" ht="44.25" customHeight="1">
      <c r="A32" s="35" t="s">
        <v>70</v>
      </c>
      <c r="B32" s="12" t="s">
        <v>98</v>
      </c>
      <c r="C32" s="12"/>
      <c r="D32" s="35"/>
      <c r="E32" s="12"/>
      <c r="F32" s="12"/>
      <c r="G32" s="12"/>
      <c r="H32" s="36">
        <f>SUM(H33:H33)</f>
        <v>100689</v>
      </c>
      <c r="I32" s="36">
        <f t="shared" ref="I32:AD32" si="39">SUM(I33:I33)</f>
        <v>100689</v>
      </c>
      <c r="J32" s="36">
        <f t="shared" si="39"/>
        <v>71000</v>
      </c>
      <c r="K32" s="36">
        <f t="shared" si="39"/>
        <v>0</v>
      </c>
      <c r="L32" s="36">
        <f t="shared" si="39"/>
        <v>0</v>
      </c>
      <c r="M32" s="36">
        <f t="shared" si="39"/>
        <v>74000</v>
      </c>
      <c r="N32" s="36">
        <f t="shared" si="39"/>
        <v>0</v>
      </c>
      <c r="O32" s="36">
        <f t="shared" si="39"/>
        <v>0</v>
      </c>
      <c r="P32" s="36">
        <f t="shared" si="39"/>
        <v>0</v>
      </c>
      <c r="Q32" s="36">
        <f t="shared" si="39"/>
        <v>0</v>
      </c>
      <c r="R32" s="36">
        <f t="shared" si="39"/>
        <v>0</v>
      </c>
      <c r="S32" s="36">
        <f t="shared" si="39"/>
        <v>0</v>
      </c>
      <c r="T32" s="36">
        <f t="shared" si="39"/>
        <v>0</v>
      </c>
      <c r="U32" s="36">
        <f t="shared" si="39"/>
        <v>-3000</v>
      </c>
      <c r="V32" s="36">
        <f t="shared" si="39"/>
        <v>67500</v>
      </c>
      <c r="W32" s="36">
        <f t="shared" si="39"/>
        <v>63000</v>
      </c>
      <c r="X32" s="36">
        <f t="shared" si="39"/>
        <v>0</v>
      </c>
      <c r="Y32" s="36">
        <f t="shared" si="39"/>
        <v>62000</v>
      </c>
      <c r="Z32" s="36">
        <f t="shared" si="39"/>
        <v>1000</v>
      </c>
      <c r="AA32" s="36">
        <f t="shared" si="39"/>
        <v>0</v>
      </c>
      <c r="AB32" s="36">
        <f t="shared" si="39"/>
        <v>8000</v>
      </c>
      <c r="AC32" s="36">
        <f t="shared" si="39"/>
        <v>4500</v>
      </c>
      <c r="AD32" s="57">
        <f t="shared" si="39"/>
        <v>-3500</v>
      </c>
      <c r="AE32" s="37"/>
      <c r="AG32" s="44"/>
      <c r="AH32" s="44"/>
    </row>
    <row r="33" spans="1:55" ht="90.75" customHeight="1">
      <c r="A33" s="8">
        <v>1</v>
      </c>
      <c r="B33" s="119" t="s">
        <v>117</v>
      </c>
      <c r="C33" s="13" t="s">
        <v>91</v>
      </c>
      <c r="D33" s="60" t="s">
        <v>57</v>
      </c>
      <c r="E33" s="13" t="s">
        <v>99</v>
      </c>
      <c r="F33" s="13" t="s">
        <v>75</v>
      </c>
      <c r="G33" s="14" t="s">
        <v>100</v>
      </c>
      <c r="H33" s="6">
        <v>100689</v>
      </c>
      <c r="I33" s="6">
        <v>100689</v>
      </c>
      <c r="J33" s="48">
        <f t="shared" ref="J33" si="40">SUM(K33,L33:U33)</f>
        <v>71000</v>
      </c>
      <c r="K33" s="3">
        <v>0</v>
      </c>
      <c r="L33" s="3"/>
      <c r="M33" s="3">
        <v>74000</v>
      </c>
      <c r="N33" s="3"/>
      <c r="O33" s="3"/>
      <c r="P33" s="3"/>
      <c r="Q33" s="3"/>
      <c r="R33" s="3"/>
      <c r="S33" s="3"/>
      <c r="T33" s="3"/>
      <c r="U33" s="3">
        <v>-3000</v>
      </c>
      <c r="V33" s="118">
        <v>67500</v>
      </c>
      <c r="W33" s="48">
        <f>SUM(X33:AA33)</f>
        <v>63000</v>
      </c>
      <c r="X33" s="3"/>
      <c r="Y33" s="7">
        <v>62000</v>
      </c>
      <c r="Z33" s="120">
        <v>1000</v>
      </c>
      <c r="AA33" s="49"/>
      <c r="AB33" s="118">
        <v>8000</v>
      </c>
      <c r="AC33" s="118">
        <v>4500</v>
      </c>
      <c r="AD33" s="58">
        <f>AC33-AB33</f>
        <v>-3500</v>
      </c>
      <c r="AE33" s="66" t="s">
        <v>174</v>
      </c>
      <c r="AG33" s="11" t="s">
        <v>76</v>
      </c>
      <c r="AH33" s="11" t="s">
        <v>25</v>
      </c>
      <c r="AI33" s="19">
        <f>J33</f>
        <v>71000</v>
      </c>
      <c r="AJ33" s="19"/>
      <c r="AK33" s="19"/>
      <c r="AL33" s="19"/>
    </row>
    <row r="34" spans="1:55" s="31" customFormat="1" ht="60" customHeight="1">
      <c r="A34" s="18" t="s">
        <v>241</v>
      </c>
      <c r="B34" s="29" t="s">
        <v>74</v>
      </c>
      <c r="C34" s="18"/>
      <c r="D34" s="18"/>
      <c r="E34" s="18"/>
      <c r="F34" s="18"/>
      <c r="G34" s="18"/>
      <c r="H34" s="4">
        <f>SUM(H35)</f>
        <v>8733</v>
      </c>
      <c r="I34" s="4">
        <f t="shared" ref="I34:AD34" si="41">SUM(I35)</f>
        <v>8600</v>
      </c>
      <c r="J34" s="4">
        <f t="shared" si="41"/>
        <v>8200</v>
      </c>
      <c r="K34" s="4">
        <f t="shared" si="41"/>
        <v>8200</v>
      </c>
      <c r="L34" s="4">
        <f t="shared" si="41"/>
        <v>0</v>
      </c>
      <c r="M34" s="4">
        <f t="shared" si="41"/>
        <v>0</v>
      </c>
      <c r="N34" s="4">
        <f t="shared" si="41"/>
        <v>0</v>
      </c>
      <c r="O34" s="4">
        <f t="shared" si="41"/>
        <v>0</v>
      </c>
      <c r="P34" s="4">
        <f t="shared" si="41"/>
        <v>0</v>
      </c>
      <c r="Q34" s="4">
        <f t="shared" si="41"/>
        <v>0</v>
      </c>
      <c r="R34" s="4">
        <f t="shared" si="41"/>
        <v>0</v>
      </c>
      <c r="S34" s="4">
        <f t="shared" si="41"/>
        <v>0</v>
      </c>
      <c r="T34" s="4">
        <f t="shared" si="41"/>
        <v>0</v>
      </c>
      <c r="U34" s="4">
        <f t="shared" si="41"/>
        <v>0</v>
      </c>
      <c r="V34" s="4">
        <f t="shared" si="41"/>
        <v>7200</v>
      </c>
      <c r="W34" s="4">
        <f t="shared" si="41"/>
        <v>0</v>
      </c>
      <c r="X34" s="4">
        <f t="shared" si="41"/>
        <v>0</v>
      </c>
      <c r="Y34" s="4">
        <f t="shared" si="41"/>
        <v>0</v>
      </c>
      <c r="Z34" s="4">
        <f t="shared" si="41"/>
        <v>0</v>
      </c>
      <c r="AA34" s="4">
        <f t="shared" si="41"/>
        <v>0</v>
      </c>
      <c r="AB34" s="4">
        <f t="shared" si="41"/>
        <v>7700</v>
      </c>
      <c r="AC34" s="4">
        <f t="shared" si="41"/>
        <v>7200</v>
      </c>
      <c r="AD34" s="56">
        <f t="shared" si="41"/>
        <v>-500</v>
      </c>
      <c r="AE34" s="30"/>
      <c r="AG34" s="43"/>
      <c r="AH34" s="43"/>
    </row>
    <row r="35" spans="1:55" s="38" customFormat="1" ht="56.25" customHeight="1">
      <c r="A35" s="35" t="s">
        <v>64</v>
      </c>
      <c r="B35" s="12" t="s">
        <v>109</v>
      </c>
      <c r="C35" s="12"/>
      <c r="D35" s="35"/>
      <c r="E35" s="12"/>
      <c r="F35" s="12"/>
      <c r="G35" s="12"/>
      <c r="H35" s="36">
        <f>SUM(H36:H38)</f>
        <v>8733</v>
      </c>
      <c r="I35" s="36">
        <f t="shared" ref="I35:AC35" si="42">SUM(I36:I38)</f>
        <v>8600</v>
      </c>
      <c r="J35" s="36">
        <f t="shared" si="42"/>
        <v>8200</v>
      </c>
      <c r="K35" s="36">
        <f t="shared" si="42"/>
        <v>8200</v>
      </c>
      <c r="L35" s="36">
        <f t="shared" si="42"/>
        <v>0</v>
      </c>
      <c r="M35" s="36">
        <f t="shared" si="42"/>
        <v>0</v>
      </c>
      <c r="N35" s="36">
        <f t="shared" si="42"/>
        <v>0</v>
      </c>
      <c r="O35" s="36">
        <f t="shared" si="42"/>
        <v>0</v>
      </c>
      <c r="P35" s="36">
        <f t="shared" si="42"/>
        <v>0</v>
      </c>
      <c r="Q35" s="36">
        <f t="shared" si="42"/>
        <v>0</v>
      </c>
      <c r="R35" s="36">
        <f t="shared" si="42"/>
        <v>0</v>
      </c>
      <c r="S35" s="36">
        <f t="shared" si="42"/>
        <v>0</v>
      </c>
      <c r="T35" s="36">
        <f t="shared" si="42"/>
        <v>0</v>
      </c>
      <c r="U35" s="36">
        <f t="shared" si="42"/>
        <v>0</v>
      </c>
      <c r="V35" s="36">
        <f t="shared" si="42"/>
        <v>7200</v>
      </c>
      <c r="W35" s="36">
        <f t="shared" si="42"/>
        <v>0</v>
      </c>
      <c r="X35" s="36">
        <f t="shared" si="42"/>
        <v>0</v>
      </c>
      <c r="Y35" s="36">
        <f t="shared" si="42"/>
        <v>0</v>
      </c>
      <c r="Z35" s="36">
        <f t="shared" si="42"/>
        <v>0</v>
      </c>
      <c r="AA35" s="36">
        <f t="shared" si="42"/>
        <v>0</v>
      </c>
      <c r="AB35" s="36">
        <f t="shared" si="42"/>
        <v>7700</v>
      </c>
      <c r="AC35" s="36">
        <f t="shared" si="42"/>
        <v>7200</v>
      </c>
      <c r="AD35" s="57">
        <f>SUM(AD36:AD38)</f>
        <v>-500</v>
      </c>
      <c r="AE35" s="37"/>
      <c r="AG35" s="44"/>
      <c r="AH35" s="44"/>
    </row>
    <row r="36" spans="1:55" ht="69.900000000000006" customHeight="1">
      <c r="A36" s="8">
        <v>1</v>
      </c>
      <c r="B36" s="45" t="s">
        <v>110</v>
      </c>
      <c r="C36" s="46" t="s">
        <v>90</v>
      </c>
      <c r="D36" s="65" t="s">
        <v>69</v>
      </c>
      <c r="E36" s="46" t="s">
        <v>111</v>
      </c>
      <c r="F36" s="46" t="s">
        <v>209</v>
      </c>
      <c r="G36" s="51" t="s">
        <v>210</v>
      </c>
      <c r="H36" s="6">
        <v>2931</v>
      </c>
      <c r="I36" s="6">
        <v>2900</v>
      </c>
      <c r="J36" s="48">
        <f t="shared" ref="J36:J38" si="43">SUM(K36,L36:U36)</f>
        <v>2500</v>
      </c>
      <c r="K36" s="3">
        <v>2500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118">
        <v>2400</v>
      </c>
      <c r="W36" s="48">
        <f>SUM(X36:AA36)</f>
        <v>0</v>
      </c>
      <c r="X36" s="5"/>
      <c r="Y36" s="3"/>
      <c r="Z36" s="39"/>
      <c r="AA36" s="39"/>
      <c r="AB36" s="118">
        <v>2500</v>
      </c>
      <c r="AC36" s="118">
        <v>2400</v>
      </c>
      <c r="AD36" s="58">
        <f>AC36-AB36</f>
        <v>-100</v>
      </c>
      <c r="AE36" s="66" t="s">
        <v>174</v>
      </c>
      <c r="AG36" s="11" t="s">
        <v>76</v>
      </c>
      <c r="AH36" s="11" t="s">
        <v>26</v>
      </c>
      <c r="AI36" s="19">
        <f>J36</f>
        <v>2500</v>
      </c>
      <c r="AJ36" s="19"/>
      <c r="AK36" s="19"/>
      <c r="AL36" s="19"/>
    </row>
    <row r="37" spans="1:55" ht="69.900000000000006" customHeight="1">
      <c r="A37" s="8">
        <f t="shared" ref="A37:A38" si="44">+A36+1</f>
        <v>2</v>
      </c>
      <c r="B37" s="45" t="s">
        <v>112</v>
      </c>
      <c r="C37" s="46" t="s">
        <v>115</v>
      </c>
      <c r="D37" s="65" t="s">
        <v>69</v>
      </c>
      <c r="E37" s="46" t="s">
        <v>116</v>
      </c>
      <c r="F37" s="46" t="s">
        <v>209</v>
      </c>
      <c r="G37" s="51" t="s">
        <v>211</v>
      </c>
      <c r="H37" s="6">
        <v>3102</v>
      </c>
      <c r="I37" s="6">
        <v>3000</v>
      </c>
      <c r="J37" s="48">
        <f t="shared" si="43"/>
        <v>2700</v>
      </c>
      <c r="K37" s="6">
        <v>2700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118">
        <v>2000</v>
      </c>
      <c r="W37" s="48">
        <f>SUM(X37:AA37)</f>
        <v>0</v>
      </c>
      <c r="X37" s="6"/>
      <c r="Y37" s="6"/>
      <c r="Z37" s="39"/>
      <c r="AA37" s="39"/>
      <c r="AB37" s="118">
        <v>2200</v>
      </c>
      <c r="AC37" s="118">
        <v>2000</v>
      </c>
      <c r="AD37" s="58">
        <f>AC37-AB37</f>
        <v>-200</v>
      </c>
      <c r="AE37" s="66" t="s">
        <v>174</v>
      </c>
      <c r="AG37" s="11" t="s">
        <v>76</v>
      </c>
      <c r="AH37" s="11" t="s">
        <v>26</v>
      </c>
      <c r="AI37" s="19">
        <f>J37</f>
        <v>2700</v>
      </c>
      <c r="AJ37" s="19"/>
      <c r="AK37" s="19"/>
      <c r="AL37" s="19"/>
    </row>
    <row r="38" spans="1:55" ht="64.5" customHeight="1">
      <c r="A38" s="8">
        <f t="shared" si="44"/>
        <v>3</v>
      </c>
      <c r="B38" s="45" t="s">
        <v>114</v>
      </c>
      <c r="C38" s="46" t="s">
        <v>92</v>
      </c>
      <c r="D38" s="65" t="s">
        <v>69</v>
      </c>
      <c r="E38" s="46" t="s">
        <v>113</v>
      </c>
      <c r="F38" s="46" t="s">
        <v>75</v>
      </c>
      <c r="G38" s="51" t="s">
        <v>212</v>
      </c>
      <c r="H38" s="6">
        <v>2700</v>
      </c>
      <c r="I38" s="6">
        <v>2700</v>
      </c>
      <c r="J38" s="48">
        <f t="shared" si="43"/>
        <v>3000</v>
      </c>
      <c r="K38" s="6">
        <v>3000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118">
        <v>2800</v>
      </c>
      <c r="W38" s="48">
        <f>SUM(X38:AA38)</f>
        <v>0</v>
      </c>
      <c r="X38" s="6"/>
      <c r="Y38" s="6"/>
      <c r="Z38" s="39"/>
      <c r="AA38" s="39"/>
      <c r="AB38" s="118">
        <v>3000</v>
      </c>
      <c r="AC38" s="118">
        <v>2800</v>
      </c>
      <c r="AD38" s="58">
        <f>AC38-AB38</f>
        <v>-200</v>
      </c>
      <c r="AE38" s="66" t="s">
        <v>174</v>
      </c>
      <c r="AG38" s="11" t="s">
        <v>76</v>
      </c>
      <c r="AH38" s="11" t="s">
        <v>26</v>
      </c>
      <c r="AI38" s="19">
        <f>J38</f>
        <v>3000</v>
      </c>
      <c r="AJ38" s="19"/>
      <c r="AK38" s="19"/>
      <c r="AL38" s="19"/>
    </row>
    <row r="39" spans="1:55" s="31" customFormat="1" ht="93.9" customHeight="1">
      <c r="A39" s="18" t="s">
        <v>60</v>
      </c>
      <c r="B39" s="29" t="s">
        <v>192</v>
      </c>
      <c r="C39" s="18"/>
      <c r="D39" s="18"/>
      <c r="E39" s="18"/>
      <c r="F39" s="18"/>
      <c r="G39" s="18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v>126812</v>
      </c>
      <c r="AC39" s="4">
        <v>60000</v>
      </c>
      <c r="AD39" s="56">
        <f>AC39-AB39</f>
        <v>-66812</v>
      </c>
      <c r="AE39" s="104" t="s">
        <v>199</v>
      </c>
      <c r="AG39" s="43"/>
      <c r="AH39" s="43"/>
    </row>
    <row r="40" spans="1:55" s="31" customFormat="1" ht="60" customHeight="1">
      <c r="A40" s="18" t="s">
        <v>57</v>
      </c>
      <c r="B40" s="29" t="s">
        <v>169</v>
      </c>
      <c r="C40" s="18"/>
      <c r="D40" s="18"/>
      <c r="E40" s="18"/>
      <c r="F40" s="18"/>
      <c r="G40" s="18"/>
      <c r="H40" s="4">
        <f>SUM(H41,H54,)</f>
        <v>423467</v>
      </c>
      <c r="I40" s="4">
        <f t="shared" ref="I40:AD40" si="45">SUM(I41,I54,)</f>
        <v>386832</v>
      </c>
      <c r="J40" s="4">
        <f t="shared" si="45"/>
        <v>43800</v>
      </c>
      <c r="K40" s="4">
        <f t="shared" si="45"/>
        <v>37500</v>
      </c>
      <c r="L40" s="4">
        <f t="shared" si="45"/>
        <v>0</v>
      </c>
      <c r="M40" s="4">
        <f t="shared" si="45"/>
        <v>0</v>
      </c>
      <c r="N40" s="4">
        <f t="shared" si="45"/>
        <v>0</v>
      </c>
      <c r="O40" s="4">
        <f t="shared" si="45"/>
        <v>0</v>
      </c>
      <c r="P40" s="4">
        <f t="shared" si="45"/>
        <v>6300</v>
      </c>
      <c r="Q40" s="4">
        <f t="shared" si="45"/>
        <v>0</v>
      </c>
      <c r="R40" s="4">
        <f t="shared" si="45"/>
        <v>0</v>
      </c>
      <c r="S40" s="4">
        <f t="shared" si="45"/>
        <v>0</v>
      </c>
      <c r="T40" s="4">
        <f t="shared" si="45"/>
        <v>3100</v>
      </c>
      <c r="U40" s="4">
        <f t="shared" si="45"/>
        <v>0</v>
      </c>
      <c r="V40" s="4">
        <f t="shared" si="45"/>
        <v>131138</v>
      </c>
      <c r="W40" s="4">
        <f t="shared" si="45"/>
        <v>47200</v>
      </c>
      <c r="X40" s="4">
        <f t="shared" si="45"/>
        <v>0</v>
      </c>
      <c r="Y40" s="4">
        <f t="shared" si="45"/>
        <v>0</v>
      </c>
      <c r="Z40" s="4">
        <f t="shared" si="45"/>
        <v>16900</v>
      </c>
      <c r="AA40" s="4">
        <f t="shared" si="45"/>
        <v>30300</v>
      </c>
      <c r="AB40" s="4">
        <f t="shared" si="45"/>
        <v>4600</v>
      </c>
      <c r="AC40" s="4">
        <f t="shared" si="45"/>
        <v>83938</v>
      </c>
      <c r="AD40" s="56">
        <f t="shared" si="45"/>
        <v>79338</v>
      </c>
      <c r="AE40" s="30"/>
      <c r="AF40" s="105"/>
      <c r="AG40" s="16"/>
      <c r="AH40" s="16"/>
      <c r="AI40" s="17"/>
      <c r="AJ40" s="17"/>
      <c r="AK40" s="17"/>
      <c r="AL40" s="17"/>
      <c r="AM40" s="17"/>
      <c r="AN40" s="17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20"/>
    </row>
    <row r="41" spans="1:55" s="31" customFormat="1" ht="60" customHeight="1">
      <c r="A41" s="18" t="s">
        <v>58</v>
      </c>
      <c r="B41" s="29" t="s">
        <v>102</v>
      </c>
      <c r="C41" s="18"/>
      <c r="D41" s="18"/>
      <c r="E41" s="18"/>
      <c r="F41" s="106"/>
      <c r="G41" s="106"/>
      <c r="H41" s="5">
        <f>SUM(H42)</f>
        <v>109322</v>
      </c>
      <c r="I41" s="5">
        <f t="shared" ref="I41:AD41" si="46">SUM(I42)</f>
        <v>74900</v>
      </c>
      <c r="J41" s="5">
        <f t="shared" si="46"/>
        <v>43800</v>
      </c>
      <c r="K41" s="5">
        <f t="shared" si="46"/>
        <v>37500</v>
      </c>
      <c r="L41" s="5">
        <f t="shared" si="46"/>
        <v>0</v>
      </c>
      <c r="M41" s="5">
        <f t="shared" si="46"/>
        <v>0</v>
      </c>
      <c r="N41" s="5">
        <f t="shared" si="46"/>
        <v>0</v>
      </c>
      <c r="O41" s="5">
        <f t="shared" si="46"/>
        <v>0</v>
      </c>
      <c r="P41" s="5">
        <f t="shared" si="46"/>
        <v>6300</v>
      </c>
      <c r="Q41" s="5">
        <f t="shared" si="46"/>
        <v>0</v>
      </c>
      <c r="R41" s="5">
        <f t="shared" si="46"/>
        <v>0</v>
      </c>
      <c r="S41" s="5">
        <f t="shared" si="46"/>
        <v>0</v>
      </c>
      <c r="T41" s="5">
        <f t="shared" si="46"/>
        <v>0</v>
      </c>
      <c r="U41" s="5">
        <f t="shared" si="46"/>
        <v>0</v>
      </c>
      <c r="V41" s="5">
        <f t="shared" si="46"/>
        <v>55100</v>
      </c>
      <c r="W41" s="5">
        <f t="shared" si="46"/>
        <v>39200</v>
      </c>
      <c r="X41" s="5">
        <f t="shared" si="46"/>
        <v>0</v>
      </c>
      <c r="Y41" s="5">
        <f t="shared" si="46"/>
        <v>0</v>
      </c>
      <c r="Z41" s="5">
        <f t="shared" si="46"/>
        <v>16900</v>
      </c>
      <c r="AA41" s="5">
        <f t="shared" si="46"/>
        <v>22300</v>
      </c>
      <c r="AB41" s="5">
        <f t="shared" si="46"/>
        <v>4600</v>
      </c>
      <c r="AC41" s="5">
        <f t="shared" si="46"/>
        <v>15900</v>
      </c>
      <c r="AD41" s="67">
        <f t="shared" si="46"/>
        <v>11300</v>
      </c>
      <c r="AE41" s="34"/>
      <c r="AG41" s="32"/>
      <c r="AH41" s="32"/>
      <c r="AI41" s="33"/>
      <c r="AJ41" s="33"/>
      <c r="AK41" s="33"/>
      <c r="AL41" s="33"/>
      <c r="AM41" s="27" t="s">
        <v>55</v>
      </c>
      <c r="AN41" s="33">
        <f>SUM(AP41:BB41)</f>
        <v>5</v>
      </c>
      <c r="AO41" s="33"/>
      <c r="AP41" s="33">
        <f>COUNTIFS($AG$8:$AG$845,"KCM",$AH$8:$AH$845,"GT")</f>
        <v>0</v>
      </c>
      <c r="AQ41" s="33">
        <f>COUNTIFS($AG$8:$AG$845,"KCM",$AH$8:$AH$845,"NN-TL")</f>
        <v>0</v>
      </c>
      <c r="AR41" s="33">
        <f>COUNTIFS($AG$8:$AG$845,"KCM",$AH$8:$AH$845,"GDĐT")</f>
        <v>1</v>
      </c>
      <c r="AS41" s="33">
        <f>COUNTIFS($AG$8:$AG$845,"KCM",$AH$8:$AH$845,"YT")</f>
        <v>0</v>
      </c>
      <c r="AT41" s="33">
        <f>COUNTIFS($AG$8:$AG$845,"KCM",$AH$8:$AH$845,"VH")</f>
        <v>0</v>
      </c>
      <c r="AU41" s="33">
        <f>COUNTIFS($AG$8:$AG$845,"KCM",$AH$8:$AH$845,"TTTT")</f>
        <v>0</v>
      </c>
      <c r="AV41" s="33">
        <f>COUNTIFS($AG$8:$AG$845,"KCM",$AH$8:$AH$845,"XH-CC")</f>
        <v>1</v>
      </c>
      <c r="AW41" s="33">
        <f>COUNTIFS($AG$8:$AG$845,"KCM",$AH$8:$AH$845,"NS")</f>
        <v>3</v>
      </c>
      <c r="AX41" s="33">
        <f>COUNTIFS($AG$8:$AG$845,"KCM",$AH$8:$AH$845,"TNMT")</f>
        <v>0</v>
      </c>
      <c r="AY41" s="33">
        <f>COUNTIFS($AG$8:$AG$845,"KCM",$AH$8:$AH$845,"QLNN")</f>
        <v>0</v>
      </c>
      <c r="AZ41" s="33">
        <f>COUNTIFS($AG$8:$AG$845,"KCM",$AH$8:$AH$845,"QPAN")</f>
        <v>0</v>
      </c>
      <c r="BA41" s="33">
        <f>COUNTIFS($AG$8:$AG$845,"KCM",$AH$8:$AH$845,"PTĐT")</f>
        <v>0</v>
      </c>
      <c r="BB41" s="33">
        <f>COUNTIFS($AG$8:$AG$845,"KCM",$AH$8:$AH$845,"TMDV")</f>
        <v>0</v>
      </c>
      <c r="BC41" s="33"/>
    </row>
    <row r="42" spans="1:55" s="109" customFormat="1" ht="58.5" customHeight="1">
      <c r="A42" s="65" t="s">
        <v>120</v>
      </c>
      <c r="B42" s="29" t="s">
        <v>217</v>
      </c>
      <c r="C42" s="65"/>
      <c r="D42" s="65"/>
      <c r="E42" s="65"/>
      <c r="F42" s="65"/>
      <c r="G42" s="65"/>
      <c r="H42" s="5">
        <f>SUM(H43,H50)</f>
        <v>109322</v>
      </c>
      <c r="I42" s="5">
        <f t="shared" ref="I42:AD42" si="47">SUM(I43,I50)</f>
        <v>74900</v>
      </c>
      <c r="J42" s="5">
        <f t="shared" si="47"/>
        <v>43800</v>
      </c>
      <c r="K42" s="5">
        <f t="shared" si="47"/>
        <v>37500</v>
      </c>
      <c r="L42" s="5">
        <f t="shared" si="47"/>
        <v>0</v>
      </c>
      <c r="M42" s="5">
        <f t="shared" si="47"/>
        <v>0</v>
      </c>
      <c r="N42" s="5">
        <f t="shared" si="47"/>
        <v>0</v>
      </c>
      <c r="O42" s="5">
        <f t="shared" si="47"/>
        <v>0</v>
      </c>
      <c r="P42" s="5">
        <f t="shared" si="47"/>
        <v>6300</v>
      </c>
      <c r="Q42" s="5">
        <f t="shared" si="47"/>
        <v>0</v>
      </c>
      <c r="R42" s="5">
        <f t="shared" si="47"/>
        <v>0</v>
      </c>
      <c r="S42" s="5">
        <f t="shared" si="47"/>
        <v>0</v>
      </c>
      <c r="T42" s="5">
        <f t="shared" si="47"/>
        <v>0</v>
      </c>
      <c r="U42" s="5">
        <f t="shared" si="47"/>
        <v>0</v>
      </c>
      <c r="V42" s="5">
        <f t="shared" si="47"/>
        <v>55100</v>
      </c>
      <c r="W42" s="5">
        <f t="shared" si="47"/>
        <v>39200</v>
      </c>
      <c r="X42" s="5">
        <f t="shared" si="47"/>
        <v>0</v>
      </c>
      <c r="Y42" s="5">
        <f t="shared" si="47"/>
        <v>0</v>
      </c>
      <c r="Z42" s="5">
        <f t="shared" si="47"/>
        <v>16900</v>
      </c>
      <c r="AA42" s="5">
        <f t="shared" si="47"/>
        <v>22300</v>
      </c>
      <c r="AB42" s="5">
        <f t="shared" si="47"/>
        <v>4600</v>
      </c>
      <c r="AC42" s="5">
        <f t="shared" si="47"/>
        <v>15900</v>
      </c>
      <c r="AD42" s="67">
        <f t="shared" si="47"/>
        <v>11300</v>
      </c>
      <c r="AE42" s="5"/>
      <c r="AF42" s="5" t="e">
        <f>SUM(#REF!,#REF!,AF43,#REF!,AF50,#REF!)</f>
        <v>#REF!</v>
      </c>
      <c r="AG42" s="5" t="e">
        <f>SUM(#REF!,#REF!,AG43,#REF!,AG50,#REF!)</f>
        <v>#REF!</v>
      </c>
      <c r="AH42" s="5" t="e">
        <f>SUM(#REF!,#REF!,AH43,#REF!,AH50,#REF!)</f>
        <v>#REF!</v>
      </c>
      <c r="AI42" s="107"/>
      <c r="AJ42" s="108">
        <f t="shared" ref="AJ42:AJ53" si="48">J42-W42</f>
        <v>4600</v>
      </c>
    </row>
    <row r="43" spans="1:55" s="109" customFormat="1" ht="48.75" customHeight="1">
      <c r="A43" s="65" t="s">
        <v>200</v>
      </c>
      <c r="B43" s="110" t="s">
        <v>122</v>
      </c>
      <c r="C43" s="40"/>
      <c r="D43" s="40"/>
      <c r="E43" s="40"/>
      <c r="F43" s="40"/>
      <c r="G43" s="40"/>
      <c r="H43" s="5">
        <f>SUM(H44)</f>
        <v>69332</v>
      </c>
      <c r="I43" s="5">
        <f t="shared" ref="I43:AD43" si="49">SUM(I44)</f>
        <v>50300</v>
      </c>
      <c r="J43" s="5">
        <f t="shared" si="49"/>
        <v>28800</v>
      </c>
      <c r="K43" s="5">
        <f t="shared" si="49"/>
        <v>22500</v>
      </c>
      <c r="L43" s="5">
        <f t="shared" si="49"/>
        <v>0</v>
      </c>
      <c r="M43" s="5">
        <f t="shared" si="49"/>
        <v>0</v>
      </c>
      <c r="N43" s="5">
        <f t="shared" si="49"/>
        <v>0</v>
      </c>
      <c r="O43" s="5">
        <f t="shared" si="49"/>
        <v>0</v>
      </c>
      <c r="P43" s="5">
        <f t="shared" si="49"/>
        <v>6300</v>
      </c>
      <c r="Q43" s="5">
        <f t="shared" si="49"/>
        <v>0</v>
      </c>
      <c r="R43" s="5">
        <f t="shared" si="49"/>
        <v>0</v>
      </c>
      <c r="S43" s="5">
        <f t="shared" si="49"/>
        <v>0</v>
      </c>
      <c r="T43" s="5">
        <f t="shared" si="49"/>
        <v>0</v>
      </c>
      <c r="U43" s="5">
        <f t="shared" si="49"/>
        <v>0</v>
      </c>
      <c r="V43" s="5">
        <f t="shared" si="49"/>
        <v>39500</v>
      </c>
      <c r="W43" s="5">
        <f t="shared" si="49"/>
        <v>28800</v>
      </c>
      <c r="X43" s="5">
        <f t="shared" si="49"/>
        <v>0</v>
      </c>
      <c r="Y43" s="5">
        <f t="shared" si="49"/>
        <v>0</v>
      </c>
      <c r="Z43" s="5">
        <f t="shared" si="49"/>
        <v>16900</v>
      </c>
      <c r="AA43" s="5">
        <f t="shared" si="49"/>
        <v>11900</v>
      </c>
      <c r="AB43" s="5">
        <f t="shared" si="49"/>
        <v>0</v>
      </c>
      <c r="AC43" s="5">
        <f t="shared" si="49"/>
        <v>10700</v>
      </c>
      <c r="AD43" s="67">
        <f t="shared" si="49"/>
        <v>10700</v>
      </c>
      <c r="AE43" s="5"/>
      <c r="AF43" s="5" t="e">
        <f>SUM(#REF!,AF44,#REF!)</f>
        <v>#REF!</v>
      </c>
      <c r="AG43" s="5" t="e">
        <f>SUM(#REF!,AG44,#REF!)</f>
        <v>#REF!</v>
      </c>
      <c r="AH43" s="5" t="e">
        <f>SUM(#REF!,AH44,#REF!)</f>
        <v>#REF!</v>
      </c>
      <c r="AI43" s="107"/>
      <c r="AJ43" s="108">
        <f t="shared" si="48"/>
        <v>0</v>
      </c>
    </row>
    <row r="44" spans="1:55" s="114" customFormat="1" ht="39.75" customHeight="1">
      <c r="A44" s="111" t="s">
        <v>64</v>
      </c>
      <c r="B44" s="112" t="s">
        <v>121</v>
      </c>
      <c r="C44" s="111"/>
      <c r="D44" s="111"/>
      <c r="E44" s="111"/>
      <c r="F44" s="111"/>
      <c r="G44" s="111"/>
      <c r="H44" s="41">
        <f>SUM(H45,H48)</f>
        <v>69332</v>
      </c>
      <c r="I44" s="41">
        <f t="shared" ref="I44:AD44" si="50">SUM(I45,I48)</f>
        <v>50300</v>
      </c>
      <c r="J44" s="41">
        <f t="shared" si="50"/>
        <v>28800</v>
      </c>
      <c r="K44" s="41">
        <f t="shared" si="50"/>
        <v>22500</v>
      </c>
      <c r="L44" s="41">
        <f t="shared" si="50"/>
        <v>0</v>
      </c>
      <c r="M44" s="41">
        <f t="shared" si="50"/>
        <v>0</v>
      </c>
      <c r="N44" s="41">
        <f t="shared" si="50"/>
        <v>0</v>
      </c>
      <c r="O44" s="41">
        <f t="shared" si="50"/>
        <v>0</v>
      </c>
      <c r="P44" s="41">
        <f t="shared" si="50"/>
        <v>6300</v>
      </c>
      <c r="Q44" s="41">
        <f t="shared" si="50"/>
        <v>0</v>
      </c>
      <c r="R44" s="41">
        <f t="shared" si="50"/>
        <v>0</v>
      </c>
      <c r="S44" s="41">
        <f t="shared" si="50"/>
        <v>0</v>
      </c>
      <c r="T44" s="41">
        <f t="shared" si="50"/>
        <v>0</v>
      </c>
      <c r="U44" s="41">
        <f t="shared" si="50"/>
        <v>0</v>
      </c>
      <c r="V44" s="41">
        <f t="shared" si="50"/>
        <v>39500</v>
      </c>
      <c r="W44" s="41">
        <f t="shared" si="50"/>
        <v>28800</v>
      </c>
      <c r="X44" s="41">
        <f t="shared" si="50"/>
        <v>0</v>
      </c>
      <c r="Y44" s="41">
        <f t="shared" si="50"/>
        <v>0</v>
      </c>
      <c r="Z44" s="41">
        <f t="shared" si="50"/>
        <v>16900</v>
      </c>
      <c r="AA44" s="41">
        <f t="shared" si="50"/>
        <v>11900</v>
      </c>
      <c r="AB44" s="41">
        <f t="shared" si="50"/>
        <v>0</v>
      </c>
      <c r="AC44" s="41">
        <f t="shared" si="50"/>
        <v>10700</v>
      </c>
      <c r="AD44" s="68">
        <f t="shared" si="50"/>
        <v>10700</v>
      </c>
      <c r="AE44" s="41"/>
      <c r="AF44" s="41" t="e">
        <f>SUM(#REF!,#REF!,#REF!,AF45,#REF!,#REF!,#REF!)</f>
        <v>#REF!</v>
      </c>
      <c r="AG44" s="41" t="e">
        <f>SUM(#REF!,#REF!,#REF!,AG45,#REF!,#REF!,#REF!)</f>
        <v>#REF!</v>
      </c>
      <c r="AH44" s="41" t="e">
        <f>SUM(#REF!,#REF!,#REF!,AH45,#REF!,#REF!,#REF!)</f>
        <v>#REF!</v>
      </c>
      <c r="AI44" s="113"/>
      <c r="AJ44" s="108">
        <f t="shared" si="48"/>
        <v>0</v>
      </c>
    </row>
    <row r="45" spans="1:55" s="109" customFormat="1" ht="39.75" customHeight="1">
      <c r="A45" s="40"/>
      <c r="B45" s="110" t="s">
        <v>136</v>
      </c>
      <c r="C45" s="40"/>
      <c r="D45" s="40"/>
      <c r="E45" s="40"/>
      <c r="F45" s="40"/>
      <c r="G45" s="40"/>
      <c r="H45" s="5">
        <f>SUM(H46:H47)</f>
        <v>54334</v>
      </c>
      <c r="I45" s="5">
        <f t="shared" ref="I45:AD45" si="51">SUM(I46:I47)</f>
        <v>37800</v>
      </c>
      <c r="J45" s="5">
        <f t="shared" si="51"/>
        <v>22500</v>
      </c>
      <c r="K45" s="5">
        <f t="shared" si="51"/>
        <v>22500</v>
      </c>
      <c r="L45" s="5">
        <f t="shared" si="51"/>
        <v>0</v>
      </c>
      <c r="M45" s="5">
        <f t="shared" si="51"/>
        <v>0</v>
      </c>
      <c r="N45" s="5">
        <f t="shared" si="51"/>
        <v>0</v>
      </c>
      <c r="O45" s="5">
        <f t="shared" si="51"/>
        <v>0</v>
      </c>
      <c r="P45" s="5">
        <f t="shared" si="51"/>
        <v>0</v>
      </c>
      <c r="Q45" s="5">
        <f t="shared" si="51"/>
        <v>0</v>
      </c>
      <c r="R45" s="5">
        <f t="shared" si="51"/>
        <v>0</v>
      </c>
      <c r="S45" s="5">
        <f t="shared" si="51"/>
        <v>0</v>
      </c>
      <c r="T45" s="5">
        <f t="shared" si="51"/>
        <v>0</v>
      </c>
      <c r="U45" s="5">
        <f t="shared" si="51"/>
        <v>0</v>
      </c>
      <c r="V45" s="5">
        <f t="shared" si="51"/>
        <v>31200</v>
      </c>
      <c r="W45" s="5">
        <f t="shared" si="51"/>
        <v>22500</v>
      </c>
      <c r="X45" s="5">
        <f t="shared" si="51"/>
        <v>0</v>
      </c>
      <c r="Y45" s="5">
        <f t="shared" si="51"/>
        <v>0</v>
      </c>
      <c r="Z45" s="5">
        <f t="shared" si="51"/>
        <v>16900</v>
      </c>
      <c r="AA45" s="5">
        <f t="shared" si="51"/>
        <v>5600</v>
      </c>
      <c r="AB45" s="5">
        <f t="shared" si="51"/>
        <v>0</v>
      </c>
      <c r="AC45" s="5">
        <f t="shared" si="51"/>
        <v>8700</v>
      </c>
      <c r="AD45" s="67">
        <f t="shared" si="51"/>
        <v>8700</v>
      </c>
      <c r="AE45" s="5"/>
      <c r="AF45" s="5">
        <f>SUM(AF46:AF47)</f>
        <v>37500</v>
      </c>
      <c r="AG45" s="5">
        <f>SUM(AG46:AG47)</f>
        <v>0</v>
      </c>
      <c r="AH45" s="5">
        <f>SUM(AH46:AH47)</f>
        <v>37500</v>
      </c>
      <c r="AI45" s="107"/>
      <c r="AJ45" s="108">
        <f t="shared" si="48"/>
        <v>0</v>
      </c>
    </row>
    <row r="46" spans="1:55" s="109" customFormat="1" ht="57.75" customHeight="1">
      <c r="A46" s="40">
        <v>1</v>
      </c>
      <c r="B46" s="115" t="s">
        <v>145</v>
      </c>
      <c r="C46" s="46" t="s">
        <v>136</v>
      </c>
      <c r="D46" s="46" t="s">
        <v>69</v>
      </c>
      <c r="E46" s="46" t="s">
        <v>146</v>
      </c>
      <c r="F46" s="46" t="s">
        <v>75</v>
      </c>
      <c r="G46" s="51" t="s">
        <v>214</v>
      </c>
      <c r="H46" s="6">
        <v>26669</v>
      </c>
      <c r="I46" s="50">
        <v>16800</v>
      </c>
      <c r="J46" s="3">
        <f>SUM(K46,L46:U46)</f>
        <v>9900</v>
      </c>
      <c r="K46" s="3">
        <v>9900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7">
        <v>13200</v>
      </c>
      <c r="W46" s="3">
        <f>SUM(X46:AA46)</f>
        <v>9900</v>
      </c>
      <c r="X46" s="5"/>
      <c r="Y46" s="3"/>
      <c r="Z46" s="7">
        <v>6900</v>
      </c>
      <c r="AA46" s="49">
        <v>3000</v>
      </c>
      <c r="AB46" s="7"/>
      <c r="AC46" s="7">
        <v>3300</v>
      </c>
      <c r="AD46" s="58">
        <f>AC46-AB46</f>
        <v>3300</v>
      </c>
      <c r="AE46" s="66" t="s">
        <v>177</v>
      </c>
      <c r="AF46" s="3">
        <v>16500</v>
      </c>
      <c r="AG46" s="5"/>
      <c r="AH46" s="21">
        <f>AF46-AG46</f>
        <v>16500</v>
      </c>
      <c r="AI46" s="40"/>
      <c r="AJ46" s="108">
        <f t="shared" si="48"/>
        <v>0</v>
      </c>
      <c r="AK46" s="116">
        <f>AF46</f>
        <v>16500</v>
      </c>
      <c r="AL46" s="116">
        <f>AK46/2.5</f>
        <v>6600</v>
      </c>
      <c r="AM46" s="116">
        <f>AK46-AL46</f>
        <v>9900</v>
      </c>
      <c r="AN46" s="116"/>
      <c r="AO46" s="109" t="s">
        <v>76</v>
      </c>
      <c r="AP46" s="109" t="s">
        <v>21</v>
      </c>
      <c r="AQ46" s="20">
        <f>J46</f>
        <v>9900</v>
      </c>
      <c r="AR46" s="20"/>
      <c r="AS46" s="20"/>
      <c r="AT46" s="20"/>
    </row>
    <row r="47" spans="1:55" s="109" customFormat="1" ht="93" customHeight="1">
      <c r="A47" s="40">
        <f>+A46+1</f>
        <v>2</v>
      </c>
      <c r="B47" s="119" t="s">
        <v>147</v>
      </c>
      <c r="C47" s="46" t="s">
        <v>136</v>
      </c>
      <c r="D47" s="46" t="s">
        <v>69</v>
      </c>
      <c r="E47" s="46" t="s">
        <v>148</v>
      </c>
      <c r="F47" s="46" t="s">
        <v>75</v>
      </c>
      <c r="G47" s="51" t="s">
        <v>215</v>
      </c>
      <c r="H47" s="6">
        <v>27665</v>
      </c>
      <c r="I47" s="50">
        <v>21000</v>
      </c>
      <c r="J47" s="3">
        <f>SUM(K47,L47:U47)</f>
        <v>12600</v>
      </c>
      <c r="K47" s="3">
        <v>12600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7">
        <v>18000</v>
      </c>
      <c r="W47" s="3">
        <f>SUM(X47:AA47)</f>
        <v>12600</v>
      </c>
      <c r="X47" s="5"/>
      <c r="Y47" s="3"/>
      <c r="Z47" s="7">
        <v>10000</v>
      </c>
      <c r="AA47" s="49">
        <v>2600</v>
      </c>
      <c r="AB47" s="7"/>
      <c r="AC47" s="7">
        <v>5400</v>
      </c>
      <c r="AD47" s="58">
        <f>AC47-AB47</f>
        <v>5400</v>
      </c>
      <c r="AE47" s="66" t="s">
        <v>177</v>
      </c>
      <c r="AF47" s="3">
        <v>21000</v>
      </c>
      <c r="AG47" s="5"/>
      <c r="AH47" s="21">
        <f>AF47-AG47</f>
        <v>21000</v>
      </c>
      <c r="AI47" s="40"/>
      <c r="AJ47" s="108">
        <f t="shared" si="48"/>
        <v>0</v>
      </c>
      <c r="AK47" s="116">
        <f>AF47</f>
        <v>21000</v>
      </c>
      <c r="AL47" s="116">
        <f>AK47/2.5</f>
        <v>8400</v>
      </c>
      <c r="AM47" s="116">
        <f>AK47-AL47</f>
        <v>12600</v>
      </c>
      <c r="AN47" s="116"/>
      <c r="AO47" s="109" t="s">
        <v>76</v>
      </c>
      <c r="AP47" s="109" t="s">
        <v>21</v>
      </c>
      <c r="AQ47" s="20">
        <f>J47</f>
        <v>12600</v>
      </c>
      <c r="AR47" s="20"/>
      <c r="AS47" s="20"/>
      <c r="AT47" s="20"/>
    </row>
    <row r="48" spans="1:55" s="109" customFormat="1" ht="39.75" customHeight="1">
      <c r="A48" s="65"/>
      <c r="B48" s="110" t="s">
        <v>123</v>
      </c>
      <c r="C48" s="40"/>
      <c r="D48" s="40"/>
      <c r="E48" s="40"/>
      <c r="F48" s="40"/>
      <c r="G48" s="40"/>
      <c r="H48" s="5">
        <f>SUM(H49)</f>
        <v>14998</v>
      </c>
      <c r="I48" s="5">
        <f t="shared" ref="I48:AD48" si="52">SUM(I49)</f>
        <v>12500</v>
      </c>
      <c r="J48" s="5">
        <f t="shared" si="52"/>
        <v>6300</v>
      </c>
      <c r="K48" s="5">
        <f t="shared" si="52"/>
        <v>0</v>
      </c>
      <c r="L48" s="5">
        <f t="shared" si="52"/>
        <v>0</v>
      </c>
      <c r="M48" s="5">
        <f t="shared" si="52"/>
        <v>0</v>
      </c>
      <c r="N48" s="5">
        <f t="shared" si="52"/>
        <v>0</v>
      </c>
      <c r="O48" s="5">
        <f t="shared" si="52"/>
        <v>0</v>
      </c>
      <c r="P48" s="5">
        <f t="shared" si="52"/>
        <v>6300</v>
      </c>
      <c r="Q48" s="5">
        <f t="shared" si="52"/>
        <v>0</v>
      </c>
      <c r="R48" s="5">
        <f t="shared" si="52"/>
        <v>0</v>
      </c>
      <c r="S48" s="5">
        <f t="shared" si="52"/>
        <v>0</v>
      </c>
      <c r="T48" s="5">
        <f t="shared" si="52"/>
        <v>0</v>
      </c>
      <c r="U48" s="5">
        <f t="shared" si="52"/>
        <v>0</v>
      </c>
      <c r="V48" s="5">
        <f t="shared" si="52"/>
        <v>8300</v>
      </c>
      <c r="W48" s="5">
        <f t="shared" si="52"/>
        <v>6300</v>
      </c>
      <c r="X48" s="5">
        <f t="shared" si="52"/>
        <v>0</v>
      </c>
      <c r="Y48" s="5">
        <f t="shared" si="52"/>
        <v>0</v>
      </c>
      <c r="Z48" s="5">
        <f t="shared" si="52"/>
        <v>0</v>
      </c>
      <c r="AA48" s="5">
        <f t="shared" si="52"/>
        <v>6300</v>
      </c>
      <c r="AB48" s="5">
        <f t="shared" si="52"/>
        <v>0</v>
      </c>
      <c r="AC48" s="5">
        <f t="shared" si="52"/>
        <v>2000</v>
      </c>
      <c r="AD48" s="67">
        <f t="shared" si="52"/>
        <v>2000</v>
      </c>
      <c r="AE48" s="5"/>
      <c r="AF48" s="5"/>
      <c r="AG48" s="5"/>
      <c r="AH48" s="5"/>
      <c r="AI48" s="107"/>
      <c r="AJ48" s="108">
        <f t="shared" si="48"/>
        <v>0</v>
      </c>
    </row>
    <row r="49" spans="1:46" s="109" customFormat="1" ht="57.75" customHeight="1">
      <c r="A49" s="40">
        <v>1</v>
      </c>
      <c r="B49" s="115" t="s">
        <v>150</v>
      </c>
      <c r="C49" s="46" t="s">
        <v>123</v>
      </c>
      <c r="D49" s="46" t="s">
        <v>69</v>
      </c>
      <c r="E49" s="46" t="s">
        <v>151</v>
      </c>
      <c r="F49" s="46" t="s">
        <v>75</v>
      </c>
      <c r="G49" s="51" t="s">
        <v>216</v>
      </c>
      <c r="H49" s="6">
        <v>14998</v>
      </c>
      <c r="I49" s="50">
        <v>12500</v>
      </c>
      <c r="J49" s="3">
        <f>SUM(K49,L49:U49)</f>
        <v>6300</v>
      </c>
      <c r="K49" s="3"/>
      <c r="L49" s="3"/>
      <c r="M49" s="3"/>
      <c r="N49" s="3"/>
      <c r="O49" s="3"/>
      <c r="P49" s="3">
        <v>6300</v>
      </c>
      <c r="Q49" s="3"/>
      <c r="R49" s="3"/>
      <c r="S49" s="3"/>
      <c r="T49" s="3"/>
      <c r="U49" s="3"/>
      <c r="V49" s="7">
        <v>8300</v>
      </c>
      <c r="W49" s="3">
        <f>SUM(X49:AA49)</f>
        <v>6300</v>
      </c>
      <c r="X49" s="5"/>
      <c r="Y49" s="3"/>
      <c r="Z49" s="7"/>
      <c r="AA49" s="49">
        <v>6300</v>
      </c>
      <c r="AB49" s="7"/>
      <c r="AC49" s="7">
        <v>2000</v>
      </c>
      <c r="AD49" s="58">
        <f>AC49-AB49</f>
        <v>2000</v>
      </c>
      <c r="AE49" s="66" t="s">
        <v>177</v>
      </c>
      <c r="AF49" s="3"/>
      <c r="AG49" s="5"/>
      <c r="AH49" s="21"/>
      <c r="AI49" s="40"/>
      <c r="AJ49" s="108">
        <f t="shared" si="48"/>
        <v>0</v>
      </c>
      <c r="AK49" s="116"/>
      <c r="AL49" s="116"/>
      <c r="AM49" s="116"/>
      <c r="AN49" s="116"/>
      <c r="AO49" s="109" t="s">
        <v>76</v>
      </c>
      <c r="AP49" s="109" t="s">
        <v>21</v>
      </c>
      <c r="AQ49" s="20">
        <f>J49</f>
        <v>6300</v>
      </c>
      <c r="AR49" s="20"/>
      <c r="AS49" s="20"/>
      <c r="AT49" s="20"/>
    </row>
    <row r="50" spans="1:46" s="109" customFormat="1" ht="48.75" customHeight="1">
      <c r="A50" s="65" t="s">
        <v>201</v>
      </c>
      <c r="B50" s="110" t="s">
        <v>124</v>
      </c>
      <c r="C50" s="40"/>
      <c r="D50" s="40"/>
      <c r="E50" s="40"/>
      <c r="F50" s="40"/>
      <c r="G50" s="40"/>
      <c r="H50" s="5">
        <f>SUM(H51)</f>
        <v>39990</v>
      </c>
      <c r="I50" s="5">
        <f t="shared" ref="I50:AD51" si="53">SUM(I51)</f>
        <v>24600</v>
      </c>
      <c r="J50" s="5">
        <f t="shared" si="53"/>
        <v>15000</v>
      </c>
      <c r="K50" s="5">
        <f t="shared" si="53"/>
        <v>15000</v>
      </c>
      <c r="L50" s="5">
        <f t="shared" si="53"/>
        <v>0</v>
      </c>
      <c r="M50" s="5">
        <f t="shared" si="53"/>
        <v>0</v>
      </c>
      <c r="N50" s="5">
        <f t="shared" si="53"/>
        <v>0</v>
      </c>
      <c r="O50" s="5">
        <f t="shared" si="53"/>
        <v>0</v>
      </c>
      <c r="P50" s="5">
        <f t="shared" si="53"/>
        <v>0</v>
      </c>
      <c r="Q50" s="5">
        <f t="shared" si="53"/>
        <v>0</v>
      </c>
      <c r="R50" s="5">
        <f t="shared" si="53"/>
        <v>0</v>
      </c>
      <c r="S50" s="5">
        <f t="shared" si="53"/>
        <v>0</v>
      </c>
      <c r="T50" s="5">
        <f t="shared" si="53"/>
        <v>0</v>
      </c>
      <c r="U50" s="5">
        <f t="shared" si="53"/>
        <v>0</v>
      </c>
      <c r="V50" s="5">
        <f t="shared" si="53"/>
        <v>15600</v>
      </c>
      <c r="W50" s="5">
        <f t="shared" si="53"/>
        <v>10400</v>
      </c>
      <c r="X50" s="5">
        <f t="shared" si="53"/>
        <v>0</v>
      </c>
      <c r="Y50" s="5">
        <f t="shared" si="53"/>
        <v>0</v>
      </c>
      <c r="Z50" s="5">
        <f t="shared" si="53"/>
        <v>0</v>
      </c>
      <c r="AA50" s="5">
        <f t="shared" si="53"/>
        <v>10400</v>
      </c>
      <c r="AB50" s="5">
        <f t="shared" si="53"/>
        <v>4600</v>
      </c>
      <c r="AC50" s="5">
        <f t="shared" si="53"/>
        <v>5200</v>
      </c>
      <c r="AD50" s="67">
        <f t="shared" si="53"/>
        <v>600</v>
      </c>
      <c r="AE50" s="5"/>
      <c r="AF50" s="5" t="e">
        <f>SUM(#REF!,AF51,#REF!)</f>
        <v>#REF!</v>
      </c>
      <c r="AG50" s="5" t="e">
        <f>SUM(#REF!,AG51,#REF!)</f>
        <v>#REF!</v>
      </c>
      <c r="AH50" s="5" t="e">
        <f>SUM(#REF!,AH51,#REF!)</f>
        <v>#REF!</v>
      </c>
      <c r="AI50" s="107"/>
      <c r="AJ50" s="108">
        <f t="shared" si="48"/>
        <v>4600</v>
      </c>
    </row>
    <row r="51" spans="1:46" s="114" customFormat="1" ht="39.75" customHeight="1">
      <c r="A51" s="111" t="s">
        <v>64</v>
      </c>
      <c r="B51" s="112" t="s">
        <v>121</v>
      </c>
      <c r="C51" s="111"/>
      <c r="D51" s="111"/>
      <c r="E51" s="111"/>
      <c r="F51" s="111"/>
      <c r="G51" s="111"/>
      <c r="H51" s="41">
        <f>SUM(H52)</f>
        <v>39990</v>
      </c>
      <c r="I51" s="41">
        <f t="shared" si="53"/>
        <v>24600</v>
      </c>
      <c r="J51" s="41">
        <f t="shared" si="53"/>
        <v>15000</v>
      </c>
      <c r="K51" s="41">
        <f t="shared" si="53"/>
        <v>15000</v>
      </c>
      <c r="L51" s="41">
        <f t="shared" si="53"/>
        <v>0</v>
      </c>
      <c r="M51" s="41">
        <f t="shared" si="53"/>
        <v>0</v>
      </c>
      <c r="N51" s="41">
        <f t="shared" si="53"/>
        <v>0</v>
      </c>
      <c r="O51" s="41">
        <f t="shared" si="53"/>
        <v>0</v>
      </c>
      <c r="P51" s="41">
        <f t="shared" si="53"/>
        <v>0</v>
      </c>
      <c r="Q51" s="41">
        <f t="shared" si="53"/>
        <v>0</v>
      </c>
      <c r="R51" s="41">
        <f t="shared" si="53"/>
        <v>0</v>
      </c>
      <c r="S51" s="41">
        <f t="shared" si="53"/>
        <v>0</v>
      </c>
      <c r="T51" s="41">
        <f t="shared" si="53"/>
        <v>0</v>
      </c>
      <c r="U51" s="41">
        <f t="shared" si="53"/>
        <v>0</v>
      </c>
      <c r="V51" s="41">
        <f t="shared" si="53"/>
        <v>15600</v>
      </c>
      <c r="W51" s="41">
        <f t="shared" si="53"/>
        <v>10400</v>
      </c>
      <c r="X51" s="41">
        <f t="shared" si="53"/>
        <v>0</v>
      </c>
      <c r="Y51" s="41">
        <f t="shared" si="53"/>
        <v>0</v>
      </c>
      <c r="Z51" s="41">
        <f t="shared" si="53"/>
        <v>0</v>
      </c>
      <c r="AA51" s="41">
        <f t="shared" si="53"/>
        <v>10400</v>
      </c>
      <c r="AB51" s="41">
        <f t="shared" si="53"/>
        <v>4600</v>
      </c>
      <c r="AC51" s="41">
        <f t="shared" si="53"/>
        <v>5200</v>
      </c>
      <c r="AD51" s="68">
        <f t="shared" si="53"/>
        <v>600</v>
      </c>
      <c r="AE51" s="41"/>
      <c r="AF51" s="41" t="e">
        <f>SUM(#REF!,#REF!,#REF!,AF52,)</f>
        <v>#REF!</v>
      </c>
      <c r="AG51" s="41" t="e">
        <f>SUM(#REF!,#REF!,#REF!,AG52,)</f>
        <v>#REF!</v>
      </c>
      <c r="AH51" s="41" t="e">
        <f>SUM(#REF!,#REF!,#REF!,AH52,)</f>
        <v>#REF!</v>
      </c>
      <c r="AI51" s="113"/>
      <c r="AJ51" s="108">
        <f t="shared" si="48"/>
        <v>4600</v>
      </c>
    </row>
    <row r="52" spans="1:46" s="109" customFormat="1" ht="39.75" customHeight="1">
      <c r="A52" s="40"/>
      <c r="B52" s="110" t="s">
        <v>154</v>
      </c>
      <c r="C52" s="40"/>
      <c r="D52" s="40"/>
      <c r="E52" s="40"/>
      <c r="F52" s="40"/>
      <c r="G52" s="40"/>
      <c r="H52" s="5">
        <f>SUM(H53:H53)</f>
        <v>39990</v>
      </c>
      <c r="I52" s="5">
        <f t="shared" ref="I52:AD52" si="54">SUM(I53:I53)</f>
        <v>24600</v>
      </c>
      <c r="J52" s="5">
        <f t="shared" si="54"/>
        <v>15000</v>
      </c>
      <c r="K52" s="5">
        <f t="shared" si="54"/>
        <v>15000</v>
      </c>
      <c r="L52" s="5">
        <f t="shared" si="54"/>
        <v>0</v>
      </c>
      <c r="M52" s="5">
        <f t="shared" si="54"/>
        <v>0</v>
      </c>
      <c r="N52" s="5">
        <f t="shared" si="54"/>
        <v>0</v>
      </c>
      <c r="O52" s="5">
        <f t="shared" si="54"/>
        <v>0</v>
      </c>
      <c r="P52" s="5">
        <f t="shared" si="54"/>
        <v>0</v>
      </c>
      <c r="Q52" s="5">
        <f t="shared" si="54"/>
        <v>0</v>
      </c>
      <c r="R52" s="5">
        <f t="shared" si="54"/>
        <v>0</v>
      </c>
      <c r="S52" s="5">
        <f t="shared" si="54"/>
        <v>0</v>
      </c>
      <c r="T52" s="5">
        <f t="shared" si="54"/>
        <v>0</v>
      </c>
      <c r="U52" s="5">
        <f t="shared" si="54"/>
        <v>0</v>
      </c>
      <c r="V52" s="5">
        <f t="shared" si="54"/>
        <v>15600</v>
      </c>
      <c r="W52" s="5">
        <f t="shared" si="54"/>
        <v>10400</v>
      </c>
      <c r="X52" s="5">
        <f t="shared" si="54"/>
        <v>0</v>
      </c>
      <c r="Y52" s="5">
        <f t="shared" si="54"/>
        <v>0</v>
      </c>
      <c r="Z52" s="5">
        <f t="shared" si="54"/>
        <v>0</v>
      </c>
      <c r="AA52" s="5">
        <f t="shared" si="54"/>
        <v>10400</v>
      </c>
      <c r="AB52" s="5">
        <f t="shared" si="54"/>
        <v>4600</v>
      </c>
      <c r="AC52" s="5">
        <f t="shared" si="54"/>
        <v>5200</v>
      </c>
      <c r="AD52" s="67">
        <f t="shared" si="54"/>
        <v>600</v>
      </c>
      <c r="AE52" s="5"/>
      <c r="AF52" s="5">
        <f>SUM(AF53:AF53)</f>
        <v>25000</v>
      </c>
      <c r="AG52" s="5">
        <f>SUM(AG53:AG53)</f>
        <v>0</v>
      </c>
      <c r="AH52" s="5">
        <f>SUM(AH53:AH53)</f>
        <v>25000</v>
      </c>
      <c r="AI52" s="107"/>
      <c r="AJ52" s="108">
        <f t="shared" si="48"/>
        <v>4600</v>
      </c>
    </row>
    <row r="53" spans="1:46" s="109" customFormat="1" ht="63.75" customHeight="1">
      <c r="A53" s="40">
        <v>1</v>
      </c>
      <c r="B53" s="115" t="s">
        <v>157</v>
      </c>
      <c r="C53" s="46" t="s">
        <v>154</v>
      </c>
      <c r="D53" s="46" t="s">
        <v>69</v>
      </c>
      <c r="E53" s="46" t="s">
        <v>108</v>
      </c>
      <c r="F53" s="46" t="s">
        <v>75</v>
      </c>
      <c r="G53" s="51" t="s">
        <v>213</v>
      </c>
      <c r="H53" s="6">
        <v>39990</v>
      </c>
      <c r="I53" s="50">
        <v>24600</v>
      </c>
      <c r="J53" s="3">
        <f>SUM(K53,L53:U53)</f>
        <v>15000</v>
      </c>
      <c r="K53" s="3">
        <v>15000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7">
        <v>15600</v>
      </c>
      <c r="W53" s="3">
        <f>SUM(X53:AA53)</f>
        <v>10400</v>
      </c>
      <c r="X53" s="5"/>
      <c r="Y53" s="3"/>
      <c r="Z53" s="7"/>
      <c r="AA53" s="7">
        <v>10400</v>
      </c>
      <c r="AB53" s="7">
        <v>4600</v>
      </c>
      <c r="AC53" s="7">
        <v>5200</v>
      </c>
      <c r="AD53" s="58">
        <f>AC53-AB53</f>
        <v>600</v>
      </c>
      <c r="AE53" s="66" t="s">
        <v>178</v>
      </c>
      <c r="AF53" s="3">
        <v>25000</v>
      </c>
      <c r="AG53" s="5"/>
      <c r="AH53" s="3">
        <f>AF53-AG53</f>
        <v>25000</v>
      </c>
      <c r="AI53" s="40"/>
      <c r="AJ53" s="108">
        <f t="shared" si="48"/>
        <v>4600</v>
      </c>
      <c r="AK53" s="116">
        <f>AF53</f>
        <v>25000</v>
      </c>
      <c r="AL53" s="116">
        <f>AK53/2.5</f>
        <v>10000</v>
      </c>
      <c r="AM53" s="116">
        <f>AK53-AL53</f>
        <v>15000</v>
      </c>
      <c r="AN53" s="116"/>
      <c r="AO53" s="109" t="s">
        <v>76</v>
      </c>
      <c r="AP53" s="109" t="s">
        <v>21</v>
      </c>
      <c r="AQ53" s="20">
        <f>J53</f>
        <v>15000</v>
      </c>
      <c r="AR53" s="20"/>
      <c r="AS53" s="20"/>
      <c r="AT53" s="20"/>
    </row>
    <row r="54" spans="1:46" s="31" customFormat="1" ht="70.5" customHeight="1">
      <c r="A54" s="18" t="s">
        <v>59</v>
      </c>
      <c r="B54" s="29" t="s">
        <v>62</v>
      </c>
      <c r="C54" s="18"/>
      <c r="D54" s="18"/>
      <c r="E54" s="18"/>
      <c r="F54" s="18"/>
      <c r="G54" s="18"/>
      <c r="H54" s="4">
        <f>SUM(H55,H58)</f>
        <v>314145</v>
      </c>
      <c r="I54" s="4">
        <f t="shared" ref="I54:AD54" si="55">SUM(I55,I58)</f>
        <v>311932</v>
      </c>
      <c r="J54" s="4">
        <f t="shared" si="55"/>
        <v>0</v>
      </c>
      <c r="K54" s="4">
        <f t="shared" si="55"/>
        <v>0</v>
      </c>
      <c r="L54" s="4">
        <f t="shared" si="55"/>
        <v>0</v>
      </c>
      <c r="M54" s="4">
        <f t="shared" si="55"/>
        <v>0</v>
      </c>
      <c r="N54" s="4">
        <f t="shared" si="55"/>
        <v>0</v>
      </c>
      <c r="O54" s="4">
        <f t="shared" si="55"/>
        <v>0</v>
      </c>
      <c r="P54" s="4">
        <f t="shared" si="55"/>
        <v>0</v>
      </c>
      <c r="Q54" s="4">
        <f t="shared" si="55"/>
        <v>0</v>
      </c>
      <c r="R54" s="4">
        <f t="shared" si="55"/>
        <v>0</v>
      </c>
      <c r="S54" s="4">
        <f t="shared" si="55"/>
        <v>0</v>
      </c>
      <c r="T54" s="4">
        <f t="shared" si="55"/>
        <v>3100</v>
      </c>
      <c r="U54" s="4">
        <f t="shared" si="55"/>
        <v>0</v>
      </c>
      <c r="V54" s="4">
        <f t="shared" si="55"/>
        <v>76038</v>
      </c>
      <c r="W54" s="4">
        <f t="shared" si="55"/>
        <v>8000</v>
      </c>
      <c r="X54" s="4">
        <f t="shared" si="55"/>
        <v>0</v>
      </c>
      <c r="Y54" s="4">
        <f t="shared" si="55"/>
        <v>0</v>
      </c>
      <c r="Z54" s="4">
        <f t="shared" si="55"/>
        <v>0</v>
      </c>
      <c r="AA54" s="4">
        <f t="shared" si="55"/>
        <v>8000</v>
      </c>
      <c r="AB54" s="4">
        <f t="shared" si="55"/>
        <v>0</v>
      </c>
      <c r="AC54" s="4">
        <f t="shared" si="55"/>
        <v>68038</v>
      </c>
      <c r="AD54" s="56">
        <f t="shared" si="55"/>
        <v>68038</v>
      </c>
      <c r="AE54" s="30"/>
      <c r="AG54" s="43"/>
      <c r="AH54" s="43"/>
    </row>
    <row r="55" spans="1:46" s="31" customFormat="1" ht="60" customHeight="1">
      <c r="A55" s="18" t="s">
        <v>126</v>
      </c>
      <c r="B55" s="29" t="s">
        <v>63</v>
      </c>
      <c r="C55" s="18"/>
      <c r="D55" s="18"/>
      <c r="E55" s="18"/>
      <c r="F55" s="18"/>
      <c r="G55" s="18"/>
      <c r="H55" s="4">
        <f>SUM(H56)</f>
        <v>14913</v>
      </c>
      <c r="I55" s="4">
        <f t="shared" ref="I55" si="56">SUM(I56)</f>
        <v>12700</v>
      </c>
      <c r="J55" s="4">
        <f t="shared" ref="J55" si="57">SUM(J56)</f>
        <v>0</v>
      </c>
      <c r="K55" s="4">
        <f t="shared" ref="K55" si="58">SUM(K56)</f>
        <v>0</v>
      </c>
      <c r="L55" s="4">
        <f t="shared" ref="L55" si="59">SUM(L56)</f>
        <v>0</v>
      </c>
      <c r="M55" s="4">
        <f t="shared" ref="M55" si="60">SUM(M56)</f>
        <v>0</v>
      </c>
      <c r="N55" s="4">
        <f t="shared" ref="N55" si="61">SUM(N56)</f>
        <v>0</v>
      </c>
      <c r="O55" s="4">
        <f t="shared" ref="O55" si="62">SUM(O56)</f>
        <v>0</v>
      </c>
      <c r="P55" s="4">
        <f t="shared" ref="P55" si="63">SUM(P56)</f>
        <v>0</v>
      </c>
      <c r="Q55" s="4">
        <f t="shared" ref="Q55" si="64">SUM(Q56)</f>
        <v>0</v>
      </c>
      <c r="R55" s="4">
        <f t="shared" ref="R55" si="65">SUM(R56)</f>
        <v>0</v>
      </c>
      <c r="S55" s="4">
        <f t="shared" ref="S55" si="66">SUM(S56)</f>
        <v>0</v>
      </c>
      <c r="T55" s="4">
        <f t="shared" ref="T55" si="67">SUM(T56)</f>
        <v>0</v>
      </c>
      <c r="U55" s="4">
        <f t="shared" ref="U55" si="68">SUM(U56)</f>
        <v>0</v>
      </c>
      <c r="V55" s="4">
        <f t="shared" ref="V55" si="69">SUM(V56)</f>
        <v>12000</v>
      </c>
      <c r="W55" s="4">
        <f t="shared" ref="W55" si="70">SUM(W56)</f>
        <v>8000</v>
      </c>
      <c r="X55" s="4">
        <f t="shared" ref="X55" si="71">SUM(X56)</f>
        <v>0</v>
      </c>
      <c r="Y55" s="4">
        <f t="shared" ref="Y55" si="72">SUM(Y56)</f>
        <v>0</v>
      </c>
      <c r="Z55" s="4">
        <f t="shared" ref="Z55" si="73">SUM(Z56)</f>
        <v>0</v>
      </c>
      <c r="AA55" s="4">
        <f t="shared" ref="AA55" si="74">SUM(AA56)</f>
        <v>8000</v>
      </c>
      <c r="AB55" s="4">
        <f t="shared" ref="AB55" si="75">SUM(AB56)</f>
        <v>0</v>
      </c>
      <c r="AC55" s="4">
        <f t="shared" ref="AC55" si="76">SUM(AC56)</f>
        <v>4000</v>
      </c>
      <c r="AD55" s="56">
        <f t="shared" ref="AD55" si="77">SUM(AD56)</f>
        <v>4000</v>
      </c>
      <c r="AE55" s="30"/>
      <c r="AG55" s="43"/>
      <c r="AH55" s="43"/>
    </row>
    <row r="56" spans="1:46" s="38" customFormat="1" ht="44.25" customHeight="1">
      <c r="A56" s="35" t="s">
        <v>64</v>
      </c>
      <c r="B56" s="12" t="s">
        <v>109</v>
      </c>
      <c r="C56" s="12"/>
      <c r="D56" s="35"/>
      <c r="E56" s="12"/>
      <c r="F56" s="12"/>
      <c r="G56" s="12"/>
      <c r="H56" s="36">
        <f t="shared" ref="H56:AD56" si="78">SUM(H57:H57)</f>
        <v>14913</v>
      </c>
      <c r="I56" s="36">
        <f t="shared" si="78"/>
        <v>12700</v>
      </c>
      <c r="J56" s="36">
        <f t="shared" si="78"/>
        <v>0</v>
      </c>
      <c r="K56" s="36">
        <f t="shared" si="78"/>
        <v>0</v>
      </c>
      <c r="L56" s="36">
        <f t="shared" si="78"/>
        <v>0</v>
      </c>
      <c r="M56" s="36">
        <f t="shared" si="78"/>
        <v>0</v>
      </c>
      <c r="N56" s="36">
        <f t="shared" si="78"/>
        <v>0</v>
      </c>
      <c r="O56" s="36">
        <f t="shared" si="78"/>
        <v>0</v>
      </c>
      <c r="P56" s="36">
        <f t="shared" si="78"/>
        <v>0</v>
      </c>
      <c r="Q56" s="36">
        <f t="shared" si="78"/>
        <v>0</v>
      </c>
      <c r="R56" s="36">
        <f t="shared" si="78"/>
        <v>0</v>
      </c>
      <c r="S56" s="36">
        <f t="shared" si="78"/>
        <v>0</v>
      </c>
      <c r="T56" s="36">
        <f t="shared" si="78"/>
        <v>0</v>
      </c>
      <c r="U56" s="36">
        <f t="shared" si="78"/>
        <v>0</v>
      </c>
      <c r="V56" s="36">
        <f t="shared" si="78"/>
        <v>12000</v>
      </c>
      <c r="W56" s="36">
        <f t="shared" si="78"/>
        <v>8000</v>
      </c>
      <c r="X56" s="36">
        <f t="shared" si="78"/>
        <v>0</v>
      </c>
      <c r="Y56" s="36">
        <f t="shared" si="78"/>
        <v>0</v>
      </c>
      <c r="Z56" s="36">
        <f t="shared" si="78"/>
        <v>0</v>
      </c>
      <c r="AA56" s="36">
        <f t="shared" si="78"/>
        <v>8000</v>
      </c>
      <c r="AB56" s="36">
        <f t="shared" si="78"/>
        <v>0</v>
      </c>
      <c r="AC56" s="36">
        <f t="shared" si="78"/>
        <v>4000</v>
      </c>
      <c r="AD56" s="57">
        <f t="shared" si="78"/>
        <v>4000</v>
      </c>
      <c r="AE56" s="37"/>
      <c r="AG56" s="44"/>
      <c r="AH56" s="44"/>
    </row>
    <row r="57" spans="1:46" ht="105.75" customHeight="1">
      <c r="A57" s="8">
        <v>1</v>
      </c>
      <c r="B57" s="45" t="s">
        <v>202</v>
      </c>
      <c r="C57" s="46" t="s">
        <v>218</v>
      </c>
      <c r="D57" s="65" t="s">
        <v>69</v>
      </c>
      <c r="E57" s="46" t="s">
        <v>219</v>
      </c>
      <c r="F57" s="46" t="s">
        <v>75</v>
      </c>
      <c r="G57" s="51" t="s">
        <v>220</v>
      </c>
      <c r="H57" s="6">
        <v>14913</v>
      </c>
      <c r="I57" s="6">
        <v>12700</v>
      </c>
      <c r="J57" s="3"/>
      <c r="K57" s="3"/>
      <c r="L57" s="6"/>
      <c r="M57" s="6"/>
      <c r="N57" s="6"/>
      <c r="O57" s="6"/>
      <c r="P57" s="6"/>
      <c r="Q57" s="6"/>
      <c r="R57" s="49"/>
      <c r="S57" s="49"/>
      <c r="T57" s="49"/>
      <c r="U57" s="49"/>
      <c r="V57" s="3">
        <v>12000</v>
      </c>
      <c r="W57" s="3">
        <v>8000</v>
      </c>
      <c r="X57" s="3"/>
      <c r="Y57" s="6"/>
      <c r="Z57" s="6"/>
      <c r="AA57" s="49">
        <v>8000</v>
      </c>
      <c r="AB57" s="3"/>
      <c r="AC57" s="3">
        <v>4000</v>
      </c>
      <c r="AD57" s="58">
        <f>AC57-AB57</f>
        <v>4000</v>
      </c>
      <c r="AE57" s="9"/>
      <c r="AG57" s="25"/>
      <c r="AI57" s="11"/>
      <c r="AJ57" s="19"/>
      <c r="AK57" s="19"/>
      <c r="AL57" s="19"/>
      <c r="AM57" s="19"/>
    </row>
    <row r="58" spans="1:46" s="31" customFormat="1" ht="60" customHeight="1">
      <c r="A58" s="18" t="s">
        <v>241</v>
      </c>
      <c r="B58" s="29" t="s">
        <v>74</v>
      </c>
      <c r="C58" s="18"/>
      <c r="D58" s="18"/>
      <c r="E58" s="18"/>
      <c r="F58" s="18"/>
      <c r="G58" s="18"/>
      <c r="H58" s="4">
        <f>SUM(H59)</f>
        <v>299232</v>
      </c>
      <c r="I58" s="4">
        <f t="shared" ref="I58:AD58" si="79">SUM(I59)</f>
        <v>299232</v>
      </c>
      <c r="J58" s="4">
        <f t="shared" si="79"/>
        <v>0</v>
      </c>
      <c r="K58" s="4">
        <f t="shared" si="79"/>
        <v>0</v>
      </c>
      <c r="L58" s="4">
        <f t="shared" si="79"/>
        <v>0</v>
      </c>
      <c r="M58" s="4">
        <f t="shared" si="79"/>
        <v>0</v>
      </c>
      <c r="N58" s="4">
        <f t="shared" si="79"/>
        <v>0</v>
      </c>
      <c r="O58" s="4">
        <f t="shared" si="79"/>
        <v>0</v>
      </c>
      <c r="P58" s="4">
        <f t="shared" si="79"/>
        <v>0</v>
      </c>
      <c r="Q58" s="4">
        <f t="shared" si="79"/>
        <v>0</v>
      </c>
      <c r="R58" s="4">
        <f t="shared" si="79"/>
        <v>0</v>
      </c>
      <c r="S58" s="4">
        <f t="shared" si="79"/>
        <v>0</v>
      </c>
      <c r="T58" s="4">
        <f t="shared" si="79"/>
        <v>3100</v>
      </c>
      <c r="U58" s="4">
        <f t="shared" si="79"/>
        <v>0</v>
      </c>
      <c r="V58" s="4">
        <f t="shared" si="79"/>
        <v>64038</v>
      </c>
      <c r="W58" s="4">
        <f t="shared" si="79"/>
        <v>0</v>
      </c>
      <c r="X58" s="4">
        <f t="shared" si="79"/>
        <v>0</v>
      </c>
      <c r="Y58" s="4">
        <f t="shared" si="79"/>
        <v>0</v>
      </c>
      <c r="Z58" s="4">
        <f t="shared" si="79"/>
        <v>0</v>
      </c>
      <c r="AA58" s="4">
        <f t="shared" si="79"/>
        <v>0</v>
      </c>
      <c r="AB58" s="4">
        <f t="shared" si="79"/>
        <v>0</v>
      </c>
      <c r="AC58" s="4">
        <f t="shared" si="79"/>
        <v>64038</v>
      </c>
      <c r="AD58" s="56">
        <f t="shared" si="79"/>
        <v>64038</v>
      </c>
      <c r="AE58" s="30"/>
      <c r="AG58" s="43"/>
      <c r="AH58" s="43"/>
    </row>
    <row r="59" spans="1:46" s="38" customFormat="1" ht="44.25" customHeight="1">
      <c r="A59" s="35" t="s">
        <v>64</v>
      </c>
      <c r="B59" s="12" t="s">
        <v>98</v>
      </c>
      <c r="C59" s="12"/>
      <c r="D59" s="35"/>
      <c r="E59" s="12"/>
      <c r="F59" s="12"/>
      <c r="G59" s="12"/>
      <c r="H59" s="36">
        <f t="shared" ref="H59:AD59" si="80">SUM(H60:H60)</f>
        <v>299232</v>
      </c>
      <c r="I59" s="36">
        <f t="shared" si="80"/>
        <v>299232</v>
      </c>
      <c r="J59" s="36">
        <f t="shared" si="80"/>
        <v>0</v>
      </c>
      <c r="K59" s="36">
        <f t="shared" si="80"/>
        <v>0</v>
      </c>
      <c r="L59" s="36">
        <f t="shared" si="80"/>
        <v>0</v>
      </c>
      <c r="M59" s="36">
        <f t="shared" si="80"/>
        <v>0</v>
      </c>
      <c r="N59" s="36">
        <f t="shared" si="80"/>
        <v>0</v>
      </c>
      <c r="O59" s="36">
        <f t="shared" si="80"/>
        <v>0</v>
      </c>
      <c r="P59" s="36">
        <f t="shared" si="80"/>
        <v>0</v>
      </c>
      <c r="Q59" s="36">
        <f t="shared" si="80"/>
        <v>0</v>
      </c>
      <c r="R59" s="36">
        <f t="shared" si="80"/>
        <v>0</v>
      </c>
      <c r="S59" s="36">
        <f t="shared" si="80"/>
        <v>0</v>
      </c>
      <c r="T59" s="36">
        <f t="shared" si="80"/>
        <v>3100</v>
      </c>
      <c r="U59" s="36">
        <f t="shared" si="80"/>
        <v>0</v>
      </c>
      <c r="V59" s="36">
        <f t="shared" si="80"/>
        <v>64038</v>
      </c>
      <c r="W59" s="36">
        <f t="shared" si="80"/>
        <v>0</v>
      </c>
      <c r="X59" s="36">
        <f t="shared" si="80"/>
        <v>0</v>
      </c>
      <c r="Y59" s="36">
        <f t="shared" si="80"/>
        <v>0</v>
      </c>
      <c r="Z59" s="36">
        <f t="shared" si="80"/>
        <v>0</v>
      </c>
      <c r="AA59" s="36">
        <f t="shared" si="80"/>
        <v>0</v>
      </c>
      <c r="AB59" s="36">
        <f t="shared" si="80"/>
        <v>0</v>
      </c>
      <c r="AC59" s="36">
        <f t="shared" si="80"/>
        <v>64038</v>
      </c>
      <c r="AD59" s="57">
        <f t="shared" si="80"/>
        <v>64038</v>
      </c>
      <c r="AE59" s="37"/>
      <c r="AG59" s="44"/>
      <c r="AH59" s="44"/>
    </row>
    <row r="60" spans="1:46" ht="105.75" customHeight="1">
      <c r="A60" s="8">
        <v>1</v>
      </c>
      <c r="B60" s="45" t="s">
        <v>166</v>
      </c>
      <c r="C60" s="13" t="s">
        <v>68</v>
      </c>
      <c r="D60" s="47" t="s">
        <v>57</v>
      </c>
      <c r="E60" s="61" t="s">
        <v>187</v>
      </c>
      <c r="F60" s="53" t="s">
        <v>87</v>
      </c>
      <c r="G60" s="14" t="s">
        <v>198</v>
      </c>
      <c r="H60" s="6">
        <v>299232</v>
      </c>
      <c r="I60" s="6">
        <v>299232</v>
      </c>
      <c r="J60" s="3">
        <v>0</v>
      </c>
      <c r="K60" s="3"/>
      <c r="L60" s="6"/>
      <c r="M60" s="6"/>
      <c r="N60" s="6"/>
      <c r="O60" s="6"/>
      <c r="P60" s="6"/>
      <c r="Q60" s="6"/>
      <c r="R60" s="49"/>
      <c r="S60" s="49"/>
      <c r="T60" s="49">
        <v>3100</v>
      </c>
      <c r="U60" s="49"/>
      <c r="V60" s="3">
        <v>64038</v>
      </c>
      <c r="W60" s="3">
        <f>SUM(X60:AA60)</f>
        <v>0</v>
      </c>
      <c r="X60" s="3"/>
      <c r="Y60" s="6"/>
      <c r="Z60" s="6"/>
      <c r="AA60" s="49"/>
      <c r="AB60" s="3"/>
      <c r="AC60" s="3">
        <v>64038</v>
      </c>
      <c r="AD60" s="58">
        <f>AC60-AB60</f>
        <v>64038</v>
      </c>
      <c r="AE60" s="9" t="s">
        <v>240</v>
      </c>
      <c r="AG60" s="25"/>
      <c r="AI60" s="11"/>
      <c r="AJ60" s="19"/>
      <c r="AK60" s="19"/>
      <c r="AL60" s="19"/>
      <c r="AM60" s="19"/>
    </row>
  </sheetData>
  <autoFilter ref="A8:BC33"/>
  <mergeCells count="23">
    <mergeCell ref="AB5:AB7"/>
    <mergeCell ref="AC5:AC7"/>
    <mergeCell ref="H6:I6"/>
    <mergeCell ref="K6:K7"/>
    <mergeCell ref="L6:U6"/>
    <mergeCell ref="W6:W7"/>
    <mergeCell ref="X6:AA6"/>
    <mergeCell ref="A1:AE1"/>
    <mergeCell ref="A2:AE2"/>
    <mergeCell ref="A3:AE3"/>
    <mergeCell ref="A5:A7"/>
    <mergeCell ref="B5:B7"/>
    <mergeCell ref="C5:C7"/>
    <mergeCell ref="D5:D7"/>
    <mergeCell ref="E5:E7"/>
    <mergeCell ref="F5:F7"/>
    <mergeCell ref="G5:I5"/>
    <mergeCell ref="J5:J7"/>
    <mergeCell ref="V5:V7"/>
    <mergeCell ref="W5:AA5"/>
    <mergeCell ref="AD5:AD7"/>
    <mergeCell ref="AE5:AE7"/>
    <mergeCell ref="G6:G7"/>
  </mergeCells>
  <printOptions horizontalCentered="1"/>
  <pageMargins left="0.39370078740157499" right="0.39370078740157499" top="0.39370078740157499" bottom="0.39370078740157499" header="0.196850393700787" footer="0.196850393700787"/>
  <pageSetup paperSize="9" scale="32" fitToHeight="0" orientation="landscape" r:id="rId1"/>
  <headerFooter alignWithMargins="0">
    <oddFooter>&amp;C&amp;"Times New Roman,thường"&amp;11&amp;P/&amp;N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"/>
  <sheetViews>
    <sheetView view="pageBreakPreview" zoomScale="81" zoomScaleNormal="70" zoomScaleSheetLayoutView="55" workbookViewId="0">
      <selection activeCell="D9" sqref="D9"/>
    </sheetView>
  </sheetViews>
  <sheetFormatPr defaultColWidth="9.109375" defaultRowHeight="16.8"/>
  <cols>
    <col min="1" max="1" width="8.6640625" style="10" customWidth="1"/>
    <col min="2" max="2" width="50.6640625" style="10" customWidth="1"/>
    <col min="3" max="6" width="20.6640625" style="10" customWidth="1"/>
    <col min="7" max="7" width="22.6640625" style="10" customWidth="1"/>
    <col min="8" max="9" width="20.6640625" style="10" customWidth="1"/>
    <col min="10" max="15" width="20.6640625" style="10" hidden="1" customWidth="1"/>
    <col min="16" max="17" width="20.6640625" style="10" customWidth="1"/>
    <col min="18" max="18" width="40.6640625" style="10" customWidth="1"/>
    <col min="19" max="19" width="19.109375" style="10" customWidth="1"/>
    <col min="20" max="20" width="14.88671875" style="10" customWidth="1"/>
    <col min="21" max="21" width="13.44140625" style="10" customWidth="1"/>
    <col min="22" max="22" width="17.88671875" style="10" customWidth="1"/>
    <col min="23" max="23" width="19.33203125" style="10" customWidth="1"/>
    <col min="24" max="24" width="17.33203125" style="10" customWidth="1"/>
    <col min="25" max="25" width="12.44140625" style="10" customWidth="1"/>
    <col min="26" max="26" width="18.88671875" style="10" customWidth="1"/>
    <col min="27" max="38" width="9.109375" style="10"/>
    <col min="39" max="39" width="11.88671875" style="10" customWidth="1"/>
    <col min="40" max="16384" width="9.109375" style="10"/>
  </cols>
  <sheetData>
    <row r="1" spans="1:39" ht="39.9" customHeight="1">
      <c r="A1" s="127" t="s">
        <v>101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39" ht="60.75" customHeight="1">
      <c r="A2" s="128" t="s">
        <v>244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39" ht="39.9" customHeight="1">
      <c r="A3" s="130" t="str">
        <f>'1. CĐNS'!A3:AE3</f>
        <v>(Ban hành kèm theo Quyết định số: 802/QĐ-UBND ngày 29/4/2025 của Ủy ban nhân dân tỉnh)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</row>
    <row r="4" spans="1:39" ht="33.75" customHeight="1">
      <c r="J4" s="1"/>
      <c r="K4" s="1"/>
      <c r="L4" s="1"/>
      <c r="M4" s="1"/>
      <c r="N4" s="1"/>
      <c r="O4" s="1"/>
      <c r="P4" s="1"/>
      <c r="Q4" s="1"/>
      <c r="R4" s="1" t="s">
        <v>1</v>
      </c>
    </row>
    <row r="5" spans="1:39" ht="60" customHeight="1">
      <c r="A5" s="133" t="s">
        <v>2</v>
      </c>
      <c r="B5" s="148" t="s">
        <v>179</v>
      </c>
      <c r="C5" s="133" t="s">
        <v>4</v>
      </c>
      <c r="D5" s="149" t="s">
        <v>180</v>
      </c>
      <c r="E5" s="132" t="s">
        <v>6</v>
      </c>
      <c r="F5" s="132" t="s">
        <v>7</v>
      </c>
      <c r="G5" s="132" t="s">
        <v>236</v>
      </c>
      <c r="H5" s="132"/>
      <c r="I5" s="132"/>
      <c r="J5" s="131" t="s">
        <v>181</v>
      </c>
      <c r="K5" s="131" t="s">
        <v>182</v>
      </c>
      <c r="L5" s="131"/>
      <c r="M5" s="131"/>
      <c r="N5" s="131"/>
      <c r="O5" s="139" t="s">
        <v>183</v>
      </c>
      <c r="P5" s="139" t="s">
        <v>235</v>
      </c>
      <c r="Q5" s="145" t="s">
        <v>237</v>
      </c>
      <c r="R5" s="133" t="s">
        <v>10</v>
      </c>
      <c r="S5" s="15"/>
      <c r="T5" s="11"/>
      <c r="U5" s="11"/>
    </row>
    <row r="6" spans="1:39" ht="60" customHeight="1">
      <c r="A6" s="134"/>
      <c r="B6" s="148"/>
      <c r="C6" s="134"/>
      <c r="D6" s="150"/>
      <c r="E6" s="132"/>
      <c r="F6" s="132"/>
      <c r="G6" s="132" t="s">
        <v>32</v>
      </c>
      <c r="H6" s="132" t="s">
        <v>33</v>
      </c>
      <c r="I6" s="132"/>
      <c r="J6" s="131"/>
      <c r="K6" s="131" t="s">
        <v>36</v>
      </c>
      <c r="L6" s="131" t="s">
        <v>35</v>
      </c>
      <c r="M6" s="131"/>
      <c r="N6" s="131"/>
      <c r="O6" s="140"/>
      <c r="P6" s="140"/>
      <c r="Q6" s="146"/>
      <c r="R6" s="134"/>
      <c r="S6" s="15"/>
      <c r="T6" s="16" t="s">
        <v>11</v>
      </c>
      <c r="U6" s="16" t="s">
        <v>12</v>
      </c>
      <c r="V6" s="17" t="s">
        <v>13</v>
      </c>
      <c r="W6" s="17"/>
      <c r="X6" s="17" t="s">
        <v>17</v>
      </c>
      <c r="Y6" s="16" t="s">
        <v>18</v>
      </c>
      <c r="Z6" s="16" t="s">
        <v>67</v>
      </c>
      <c r="AA6" s="16" t="s">
        <v>15</v>
      </c>
      <c r="AB6" s="16" t="s">
        <v>21</v>
      </c>
      <c r="AC6" s="16" t="s">
        <v>22</v>
      </c>
      <c r="AD6" s="16" t="s">
        <v>23</v>
      </c>
      <c r="AE6" s="16" t="s">
        <v>24</v>
      </c>
      <c r="AF6" s="16" t="s">
        <v>25</v>
      </c>
      <c r="AG6" s="16" t="s">
        <v>26</v>
      </c>
      <c r="AH6" s="16" t="s">
        <v>27</v>
      </c>
      <c r="AI6" s="16" t="s">
        <v>28</v>
      </c>
      <c r="AJ6" s="16" t="s">
        <v>29</v>
      </c>
      <c r="AK6" s="16" t="s">
        <v>30</v>
      </c>
      <c r="AL6" s="16" t="s">
        <v>31</v>
      </c>
      <c r="AM6" s="17"/>
    </row>
    <row r="7" spans="1:39" ht="60" customHeight="1">
      <c r="A7" s="134"/>
      <c r="B7" s="148"/>
      <c r="C7" s="134"/>
      <c r="D7" s="151"/>
      <c r="E7" s="132"/>
      <c r="F7" s="132"/>
      <c r="G7" s="132"/>
      <c r="H7" s="18" t="s">
        <v>34</v>
      </c>
      <c r="I7" s="18" t="s">
        <v>40</v>
      </c>
      <c r="J7" s="131"/>
      <c r="K7" s="131"/>
      <c r="L7" s="2" t="s">
        <v>51</v>
      </c>
      <c r="M7" s="2" t="s">
        <v>52</v>
      </c>
      <c r="N7" s="2" t="s">
        <v>53</v>
      </c>
      <c r="O7" s="141"/>
      <c r="P7" s="141"/>
      <c r="Q7" s="147"/>
      <c r="R7" s="134"/>
      <c r="S7" s="19"/>
      <c r="T7" s="16"/>
      <c r="U7" s="16"/>
      <c r="V7" s="17"/>
      <c r="W7" s="20" t="s">
        <v>39</v>
      </c>
      <c r="X7" s="17">
        <f>COUNTIF(T8:T904,"CT")</f>
        <v>1</v>
      </c>
      <c r="Y7" s="21">
        <f>SUMIF(T9:T905,"CT",V9:V905)</f>
        <v>50000</v>
      </c>
      <c r="Z7" s="21">
        <f t="shared" ref="Z7:AL7" si="0">SUMIFS($V$8:$V$1006,$T$8:$T$1006,"CT",$U$8:$U$1006,Z6)</f>
        <v>50000</v>
      </c>
      <c r="AA7" s="21">
        <f t="shared" si="0"/>
        <v>0</v>
      </c>
      <c r="AB7" s="21">
        <f t="shared" si="0"/>
        <v>0</v>
      </c>
      <c r="AC7" s="21">
        <f t="shared" si="0"/>
        <v>0</v>
      </c>
      <c r="AD7" s="21">
        <f t="shared" si="0"/>
        <v>0</v>
      </c>
      <c r="AE7" s="21">
        <f t="shared" si="0"/>
        <v>0</v>
      </c>
      <c r="AF7" s="21">
        <f t="shared" si="0"/>
        <v>0</v>
      </c>
      <c r="AG7" s="21">
        <f t="shared" si="0"/>
        <v>0</v>
      </c>
      <c r="AH7" s="21">
        <f t="shared" si="0"/>
        <v>0</v>
      </c>
      <c r="AI7" s="21">
        <f t="shared" si="0"/>
        <v>0</v>
      </c>
      <c r="AJ7" s="21">
        <f t="shared" si="0"/>
        <v>0</v>
      </c>
      <c r="AK7" s="21">
        <f t="shared" si="0"/>
        <v>0</v>
      </c>
      <c r="AL7" s="21">
        <f t="shared" si="0"/>
        <v>0</v>
      </c>
      <c r="AM7" s="20">
        <f>SUM(Z7:AL7)</f>
        <v>50000</v>
      </c>
    </row>
    <row r="8" spans="1:39" s="28" customFormat="1" ht="67.5" customHeight="1">
      <c r="A8" s="22"/>
      <c r="B8" s="23" t="s">
        <v>36</v>
      </c>
      <c r="C8" s="22"/>
      <c r="D8" s="22"/>
      <c r="E8" s="22"/>
      <c r="F8" s="22"/>
      <c r="G8" s="22"/>
      <c r="H8" s="24">
        <f>SUM(H9)</f>
        <v>299232</v>
      </c>
      <c r="I8" s="24">
        <f t="shared" ref="I8:Q9" si="1">SUM(I9)</f>
        <v>299232</v>
      </c>
      <c r="J8" s="24">
        <f t="shared" si="1"/>
        <v>47825</v>
      </c>
      <c r="K8" s="24">
        <f t="shared" si="1"/>
        <v>47825</v>
      </c>
      <c r="L8" s="24">
        <f t="shared" si="1"/>
        <v>0</v>
      </c>
      <c r="M8" s="24">
        <f t="shared" si="1"/>
        <v>47825</v>
      </c>
      <c r="N8" s="24">
        <f t="shared" si="1"/>
        <v>0</v>
      </c>
      <c r="O8" s="24">
        <f t="shared" si="1"/>
        <v>0</v>
      </c>
      <c r="P8" s="24">
        <f t="shared" si="1"/>
        <v>50000</v>
      </c>
      <c r="Q8" s="24">
        <f t="shared" si="1"/>
        <v>50000</v>
      </c>
      <c r="R8" s="42"/>
      <c r="S8" s="25">
        <f>700000-Q8</f>
        <v>650000</v>
      </c>
      <c r="T8" s="26"/>
      <c r="U8" s="26"/>
      <c r="V8" s="27"/>
      <c r="W8" s="17" t="s">
        <v>55</v>
      </c>
      <c r="X8" s="17">
        <f>COUNTIF(T8:T903,"KCM")</f>
        <v>0</v>
      </c>
      <c r="Y8" s="21">
        <f>SUMIF(T8:T903,"KCM",V8:V903)</f>
        <v>0</v>
      </c>
      <c r="Z8" s="21">
        <f t="shared" ref="Z8:AL8" si="2">SUMIFS($V$8:$V$1006,$T$8:$T$1006,"KCM",$U$8:$U$1006,Z6)</f>
        <v>0</v>
      </c>
      <c r="AA8" s="21">
        <f t="shared" si="2"/>
        <v>0</v>
      </c>
      <c r="AB8" s="21">
        <f t="shared" si="2"/>
        <v>0</v>
      </c>
      <c r="AC8" s="21">
        <f t="shared" si="2"/>
        <v>0</v>
      </c>
      <c r="AD8" s="21">
        <f t="shared" si="2"/>
        <v>0</v>
      </c>
      <c r="AE8" s="21">
        <f t="shared" si="2"/>
        <v>0</v>
      </c>
      <c r="AF8" s="21">
        <f t="shared" si="2"/>
        <v>0</v>
      </c>
      <c r="AG8" s="21">
        <f t="shared" si="2"/>
        <v>0</v>
      </c>
      <c r="AH8" s="21">
        <f t="shared" si="2"/>
        <v>0</v>
      </c>
      <c r="AI8" s="21">
        <f t="shared" si="2"/>
        <v>0</v>
      </c>
      <c r="AJ8" s="21">
        <f t="shared" si="2"/>
        <v>0</v>
      </c>
      <c r="AK8" s="21">
        <f t="shared" si="2"/>
        <v>0</v>
      </c>
      <c r="AL8" s="21">
        <f t="shared" si="2"/>
        <v>0</v>
      </c>
      <c r="AM8" s="20">
        <f>SUM(Z8:AL8)</f>
        <v>0</v>
      </c>
    </row>
    <row r="9" spans="1:39" s="31" customFormat="1" ht="54.75" customHeight="1">
      <c r="A9" s="18"/>
      <c r="B9" s="29" t="s">
        <v>168</v>
      </c>
      <c r="C9" s="18"/>
      <c r="D9" s="18"/>
      <c r="E9" s="18"/>
      <c r="F9" s="18"/>
      <c r="G9" s="18"/>
      <c r="H9" s="4">
        <f>SUM(H10)</f>
        <v>299232</v>
      </c>
      <c r="I9" s="4">
        <f t="shared" si="1"/>
        <v>299232</v>
      </c>
      <c r="J9" s="4">
        <f t="shared" si="1"/>
        <v>47825</v>
      </c>
      <c r="K9" s="4">
        <f t="shared" si="1"/>
        <v>47825</v>
      </c>
      <c r="L9" s="4">
        <f t="shared" si="1"/>
        <v>0</v>
      </c>
      <c r="M9" s="4">
        <f t="shared" si="1"/>
        <v>47825</v>
      </c>
      <c r="N9" s="4">
        <f t="shared" si="1"/>
        <v>0</v>
      </c>
      <c r="O9" s="4">
        <f t="shared" si="1"/>
        <v>0</v>
      </c>
      <c r="P9" s="4">
        <f t="shared" si="1"/>
        <v>50000</v>
      </c>
      <c r="Q9" s="4">
        <f t="shared" si="1"/>
        <v>50000</v>
      </c>
      <c r="R9" s="30"/>
      <c r="T9" s="32"/>
      <c r="U9" s="32"/>
      <c r="V9" s="33"/>
      <c r="W9" s="27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s="38" customFormat="1" ht="44.25" customHeight="1">
      <c r="A10" s="35"/>
      <c r="B10" s="12" t="s">
        <v>98</v>
      </c>
      <c r="C10" s="12"/>
      <c r="D10" s="12"/>
      <c r="E10" s="12"/>
      <c r="F10" s="12"/>
      <c r="G10" s="12"/>
      <c r="H10" s="36">
        <f>SUM(H11:H11)</f>
        <v>299232</v>
      </c>
      <c r="I10" s="36">
        <f t="shared" ref="I10:Q10" si="3">SUM(I11:I11)</f>
        <v>299232</v>
      </c>
      <c r="J10" s="36">
        <f t="shared" si="3"/>
        <v>47825</v>
      </c>
      <c r="K10" s="36">
        <f t="shared" si="3"/>
        <v>47825</v>
      </c>
      <c r="L10" s="36">
        <f t="shared" si="3"/>
        <v>0</v>
      </c>
      <c r="M10" s="36">
        <f t="shared" si="3"/>
        <v>47825</v>
      </c>
      <c r="N10" s="36">
        <f t="shared" si="3"/>
        <v>0</v>
      </c>
      <c r="O10" s="36">
        <f t="shared" si="3"/>
        <v>0</v>
      </c>
      <c r="P10" s="36">
        <f t="shared" si="3"/>
        <v>50000</v>
      </c>
      <c r="Q10" s="36">
        <f t="shared" si="3"/>
        <v>50000</v>
      </c>
      <c r="R10" s="37"/>
    </row>
    <row r="11" spans="1:39" ht="111" customHeight="1">
      <c r="A11" s="8">
        <v>1</v>
      </c>
      <c r="B11" s="45" t="s">
        <v>166</v>
      </c>
      <c r="C11" s="13" t="s">
        <v>68</v>
      </c>
      <c r="D11" s="47" t="s">
        <v>57</v>
      </c>
      <c r="E11" s="61" t="s">
        <v>187</v>
      </c>
      <c r="F11" s="53" t="s">
        <v>87</v>
      </c>
      <c r="G11" s="14" t="s">
        <v>186</v>
      </c>
      <c r="H11" s="6">
        <v>299232</v>
      </c>
      <c r="I11" s="6">
        <v>299232</v>
      </c>
      <c r="J11" s="3">
        <v>47825</v>
      </c>
      <c r="K11" s="6">
        <f t="shared" ref="K11" si="4">SUM(L11:N11)</f>
        <v>47825</v>
      </c>
      <c r="L11" s="3"/>
      <c r="M11" s="6">
        <f t="shared" ref="M11" si="5">J11-L11</f>
        <v>47825</v>
      </c>
      <c r="N11" s="6"/>
      <c r="O11" s="6">
        <f t="shared" ref="O11" si="6">J11-K11</f>
        <v>0</v>
      </c>
      <c r="P11" s="6">
        <v>50000</v>
      </c>
      <c r="Q11" s="6">
        <v>50000</v>
      </c>
      <c r="R11" s="9" t="s">
        <v>189</v>
      </c>
      <c r="S11" s="10" t="s">
        <v>184</v>
      </c>
      <c r="T11" s="10" t="s">
        <v>66</v>
      </c>
      <c r="U11" s="10" t="s">
        <v>67</v>
      </c>
      <c r="V11" s="19">
        <f>Q11</f>
        <v>50000</v>
      </c>
    </row>
    <row r="12" spans="1:39" ht="18.75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</sheetData>
  <mergeCells count="20">
    <mergeCell ref="K6:K7"/>
    <mergeCell ref="L6:N6"/>
    <mergeCell ref="G5:I5"/>
    <mergeCell ref="J5:J7"/>
    <mergeCell ref="K5:N5"/>
    <mergeCell ref="O5:O7"/>
    <mergeCell ref="Q5:Q7"/>
    <mergeCell ref="P5:P7"/>
    <mergeCell ref="A1:R1"/>
    <mergeCell ref="A2:R2"/>
    <mergeCell ref="A3:R3"/>
    <mergeCell ref="A5:A7"/>
    <mergeCell ref="B5:B7"/>
    <mergeCell ref="C5:C7"/>
    <mergeCell ref="D5:D7"/>
    <mergeCell ref="E5:E7"/>
    <mergeCell ref="F5:F7"/>
    <mergeCell ref="R5:R7"/>
    <mergeCell ref="G6:G7"/>
    <mergeCell ref="H6:I6"/>
  </mergeCells>
  <printOptions horizontalCentered="1"/>
  <pageMargins left="0.39370078740157499" right="0.39370078740157499" top="0.39370078740157499" bottom="0.39370078740157499" header="0.196850393700787" footer="0.196850393700787"/>
  <pageSetup paperSize="9" scale="49" fitToHeight="0" orientation="landscape" r:id="rId1"/>
  <headerFooter alignWithMargins="0">
    <oddFooter>&amp;C&amp;"Times New Roman,thường"&amp;11&amp;P/&amp;N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28"/>
  <sheetViews>
    <sheetView view="pageBreakPreview" zoomScale="55" zoomScaleNormal="70" zoomScaleSheetLayoutView="55" workbookViewId="0">
      <selection activeCell="A2" sqref="A2:U2"/>
    </sheetView>
  </sheetViews>
  <sheetFormatPr defaultColWidth="9.109375" defaultRowHeight="16.8"/>
  <cols>
    <col min="1" max="1" width="8.6640625" style="10" customWidth="1"/>
    <col min="2" max="2" width="50.6640625" style="10" customWidth="1"/>
    <col min="3" max="3" width="20.88671875" style="10" customWidth="1"/>
    <col min="4" max="4" width="20.88671875" style="11" customWidth="1"/>
    <col min="5" max="6" width="20.88671875" style="10" customWidth="1"/>
    <col min="7" max="7" width="22.6640625" style="10" customWidth="1"/>
    <col min="8" max="9" width="20.6640625" style="10" customWidth="1"/>
    <col min="10" max="13" width="20.6640625" style="10" hidden="1" customWidth="1"/>
    <col min="14" max="20" width="20.6640625" style="10" customWidth="1"/>
    <col min="21" max="21" width="30.6640625" style="10" customWidth="1"/>
    <col min="22" max="22" width="19.109375" style="10" customWidth="1"/>
    <col min="23" max="23" width="14.88671875" style="11" customWidth="1"/>
    <col min="24" max="24" width="13.44140625" style="11" customWidth="1"/>
    <col min="25" max="25" width="17.88671875" style="10" customWidth="1"/>
    <col min="26" max="26" width="19.33203125" style="10" customWidth="1"/>
    <col min="27" max="27" width="17.33203125" style="10" customWidth="1"/>
    <col min="28" max="28" width="15.33203125" style="10" customWidth="1"/>
    <col min="29" max="30" width="12.6640625" style="10" bestFit="1" customWidth="1"/>
    <col min="31" max="32" width="9.109375" style="10"/>
    <col min="33" max="33" width="11.33203125" style="10" bestFit="1" customWidth="1"/>
    <col min="34" max="34" width="9.109375" style="10"/>
    <col min="35" max="35" width="12.6640625" style="10" bestFit="1" customWidth="1"/>
    <col min="36" max="36" width="9.109375" style="10"/>
    <col min="37" max="37" width="12.44140625" style="10" customWidth="1"/>
    <col min="38" max="38" width="15.33203125" style="10" customWidth="1"/>
    <col min="39" max="39" width="15" style="10" customWidth="1"/>
    <col min="40" max="40" width="9.109375" style="10"/>
    <col min="41" max="41" width="11.33203125" style="10" bestFit="1" customWidth="1"/>
    <col min="42" max="42" width="14.88671875" style="10" customWidth="1"/>
    <col min="43" max="16384" width="9.109375" style="10"/>
  </cols>
  <sheetData>
    <row r="1" spans="1:43" ht="39.9" customHeight="1">
      <c r="A1" s="127" t="s">
        <v>118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1"/>
      <c r="W1" s="10"/>
      <c r="X1" s="10"/>
    </row>
    <row r="2" spans="1:43" ht="69.900000000000006" customHeight="1">
      <c r="A2" s="128" t="s">
        <v>223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1"/>
      <c r="W2" s="10"/>
      <c r="X2" s="10"/>
    </row>
    <row r="3" spans="1:43" ht="39.9" customHeight="1">
      <c r="A3" s="130" t="str">
        <f>'1. CĐNS'!A3:AE3</f>
        <v>(Ban hành kèm theo Quyết định số: 802/QĐ-UBND ngày 29/4/2025 của Ủy ban nhân dân tỉnh)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1"/>
      <c r="W3" s="10"/>
      <c r="X3" s="10"/>
    </row>
    <row r="4" spans="1:43" ht="33.75" customHeight="1">
      <c r="K4" s="1"/>
      <c r="L4" s="1"/>
      <c r="M4" s="1"/>
      <c r="N4" s="1"/>
      <c r="O4" s="1"/>
      <c r="P4" s="1"/>
      <c r="Q4" s="1"/>
      <c r="R4" s="1"/>
      <c r="S4" s="1"/>
      <c r="T4" s="1"/>
      <c r="U4" s="1" t="s">
        <v>1</v>
      </c>
    </row>
    <row r="5" spans="1:43" ht="39" customHeight="1">
      <c r="A5" s="133" t="s">
        <v>2</v>
      </c>
      <c r="B5" s="133" t="s">
        <v>3</v>
      </c>
      <c r="C5" s="133" t="s">
        <v>4</v>
      </c>
      <c r="D5" s="133" t="s">
        <v>5</v>
      </c>
      <c r="E5" s="132" t="s">
        <v>6</v>
      </c>
      <c r="F5" s="132" t="s">
        <v>7</v>
      </c>
      <c r="G5" s="132" t="s">
        <v>236</v>
      </c>
      <c r="H5" s="132"/>
      <c r="I5" s="132"/>
      <c r="J5" s="136" t="s">
        <v>8</v>
      </c>
      <c r="K5" s="54"/>
      <c r="L5" s="54"/>
      <c r="M5" s="55"/>
      <c r="N5" s="139" t="s">
        <v>235</v>
      </c>
      <c r="O5" s="131" t="s">
        <v>9</v>
      </c>
      <c r="P5" s="131"/>
      <c r="Q5" s="131"/>
      <c r="R5" s="131" t="s">
        <v>191</v>
      </c>
      <c r="S5" s="131" t="s">
        <v>162</v>
      </c>
      <c r="T5" s="139" t="s">
        <v>163</v>
      </c>
      <c r="U5" s="133" t="s">
        <v>10</v>
      </c>
      <c r="V5" s="15"/>
      <c r="W5" s="16" t="s">
        <v>11</v>
      </c>
      <c r="X5" s="16" t="s">
        <v>12</v>
      </c>
      <c r="Y5" s="17" t="s">
        <v>13</v>
      </c>
      <c r="Z5" s="17"/>
      <c r="AA5" s="17" t="s">
        <v>17</v>
      </c>
      <c r="AB5" s="16" t="s">
        <v>18</v>
      </c>
      <c r="AC5" s="16" t="s">
        <v>19</v>
      </c>
      <c r="AD5" s="16" t="s">
        <v>20</v>
      </c>
      <c r="AE5" s="16" t="s">
        <v>21</v>
      </c>
      <c r="AF5" s="16" t="s">
        <v>22</v>
      </c>
      <c r="AG5" s="16" t="s">
        <v>23</v>
      </c>
      <c r="AH5" s="16" t="s">
        <v>24</v>
      </c>
      <c r="AI5" s="16" t="s">
        <v>25</v>
      </c>
      <c r="AJ5" s="16" t="s">
        <v>26</v>
      </c>
      <c r="AK5" s="16" t="s">
        <v>27</v>
      </c>
      <c r="AL5" s="16" t="s">
        <v>28</v>
      </c>
      <c r="AM5" s="16" t="s">
        <v>29</v>
      </c>
      <c r="AN5" s="16" t="s">
        <v>30</v>
      </c>
      <c r="AO5" s="16" t="s">
        <v>31</v>
      </c>
      <c r="AP5" s="17"/>
      <c r="AQ5" s="17"/>
    </row>
    <row r="6" spans="1:43" ht="30" customHeight="1">
      <c r="A6" s="134"/>
      <c r="B6" s="134"/>
      <c r="C6" s="134"/>
      <c r="D6" s="134"/>
      <c r="E6" s="132"/>
      <c r="F6" s="132"/>
      <c r="G6" s="132" t="s">
        <v>32</v>
      </c>
      <c r="H6" s="132" t="s">
        <v>33</v>
      </c>
      <c r="I6" s="132"/>
      <c r="J6" s="137"/>
      <c r="K6" s="142" t="s">
        <v>35</v>
      </c>
      <c r="L6" s="143"/>
      <c r="M6" s="144"/>
      <c r="N6" s="140"/>
      <c r="O6" s="131" t="s">
        <v>36</v>
      </c>
      <c r="P6" s="131" t="s">
        <v>35</v>
      </c>
      <c r="Q6" s="131"/>
      <c r="R6" s="131"/>
      <c r="S6" s="131"/>
      <c r="T6" s="140"/>
      <c r="U6" s="134"/>
      <c r="V6" s="15"/>
      <c r="W6" s="16"/>
      <c r="X6" s="16"/>
      <c r="Y6" s="17"/>
      <c r="Z6" s="20" t="s">
        <v>39</v>
      </c>
      <c r="AA6" s="17">
        <f>COUNTIF(W8:W872,"CT")</f>
        <v>0</v>
      </c>
      <c r="AB6" s="21">
        <f>SUMIF(W8:W872,"CT",Y8:Y872)</f>
        <v>0</v>
      </c>
      <c r="AC6" s="21">
        <f>SUMIFS($Y$8:$Y$974,$W$8:$W$974,"CT",$X$8:$X$974,"GT")</f>
        <v>0</v>
      </c>
      <c r="AD6" s="21">
        <f>SUMIFS($Y$8:$Y$974,$W$8:$W$974,"CT",$X$8:$X$974,"NN-TL")</f>
        <v>0</v>
      </c>
      <c r="AE6" s="21">
        <f>SUMIFS($Y$8:$Y$974,$W$8:$W$974,"CT",$X$8:$X$974,"GDĐT")</f>
        <v>0</v>
      </c>
      <c r="AF6" s="21">
        <f>SUMIFS($Y$8:$Y$974,$W$8:$W$974,"CT",$X$8:$X$974,"YT")</f>
        <v>0</v>
      </c>
      <c r="AG6" s="21">
        <f>SUMIFS($Y$8:$Y$974,$W$8:$W$974,"CT",$X$8:$X$974,"VH")</f>
        <v>0</v>
      </c>
      <c r="AH6" s="21">
        <f>SUMIFS($Y$8:$Y$974,$W$8:$W$974,"CT",$X$8:$X$974,"TTTT")</f>
        <v>0</v>
      </c>
      <c r="AI6" s="21">
        <f>SUMIFS($Y$8:$Y$974,$W$8:$W$974,"CT",$X$8:$X$974,"XH-CC")</f>
        <v>0</v>
      </c>
      <c r="AJ6" s="21">
        <f>SUMIFS($Y$8:$Y$974,$W$8:$W$974,"CT",$X$8:$X$974,"NS")</f>
        <v>0</v>
      </c>
      <c r="AK6" s="21">
        <f>SUMIFS($Y$8:$Y$974,$W$8:$W$974,"CT",$X$8:$X$974,"TNMT")</f>
        <v>0</v>
      </c>
      <c r="AL6" s="21">
        <f>SUMIFS($Y$8:$Y$974,$W$8:$W$974,"CT",$X$8:$X$974,"QLNN")</f>
        <v>0</v>
      </c>
      <c r="AM6" s="21">
        <f>SUMIFS($Y$8:$Y$974,$W$8:$W$974,"CT",$X$8:$X$974,"QPAN")</f>
        <v>0</v>
      </c>
      <c r="AN6" s="21">
        <f>SUMIFS($Y$8:$Y$974,$W$8:$W$974,"CT",$X$8:$X$974,"PTĐT")</f>
        <v>0</v>
      </c>
      <c r="AO6" s="21">
        <f>SUMIFS($Y$8:$Y$974,$W$8:$W$974,"CT",$X$8:$X$974,"TMDV")</f>
        <v>0</v>
      </c>
      <c r="AP6" s="20">
        <f>SUM(AC6:AO6)</f>
        <v>0</v>
      </c>
      <c r="AQ6" s="17"/>
    </row>
    <row r="7" spans="1:43" ht="83.25" customHeight="1">
      <c r="A7" s="134"/>
      <c r="B7" s="134"/>
      <c r="C7" s="134"/>
      <c r="D7" s="135"/>
      <c r="E7" s="132"/>
      <c r="F7" s="132"/>
      <c r="G7" s="132"/>
      <c r="H7" s="18" t="s">
        <v>34</v>
      </c>
      <c r="I7" s="18" t="s">
        <v>158</v>
      </c>
      <c r="J7" s="138"/>
      <c r="K7" s="2" t="s">
        <v>47</v>
      </c>
      <c r="L7" s="2" t="s">
        <v>48</v>
      </c>
      <c r="M7" s="2" t="s">
        <v>50</v>
      </c>
      <c r="N7" s="141"/>
      <c r="O7" s="131"/>
      <c r="P7" s="2" t="s">
        <v>53</v>
      </c>
      <c r="Q7" s="2" t="s">
        <v>54</v>
      </c>
      <c r="R7" s="131"/>
      <c r="S7" s="131"/>
      <c r="T7" s="141"/>
      <c r="U7" s="135"/>
      <c r="V7" s="19"/>
      <c r="W7" s="16"/>
      <c r="X7" s="16"/>
      <c r="Y7" s="17"/>
      <c r="Z7" s="17" t="s">
        <v>55</v>
      </c>
      <c r="AA7" s="17">
        <f>COUNTIF(W8:W871,"KCM")</f>
        <v>1</v>
      </c>
      <c r="AB7" s="21">
        <f>SUMIF(W26:W872,"KCM",Y26:Y872)</f>
        <v>0</v>
      </c>
      <c r="AC7" s="21">
        <f>SUMIFS($Y$8:$Y$974,$W$8:$W$974,"KCM",$X$8:$X$974,"GT")</f>
        <v>150000</v>
      </c>
      <c r="AD7" s="21">
        <f>SUMIFS($Y$8:$Y$974,$W$8:$W$974,"KCM",$X$8:$X$974,"NN-TL")</f>
        <v>0</v>
      </c>
      <c r="AE7" s="21">
        <f>SUMIFS($Y$8:$Y$974,$W$8:$W$974,"KCM",$X$8:$X$974,"GDĐT")</f>
        <v>0</v>
      </c>
      <c r="AF7" s="21">
        <f>SUMIFS($Y$8:$Y$974,$W$8:$W$974,"KCM",$X$8:$X$974,"YT")</f>
        <v>0</v>
      </c>
      <c r="AG7" s="21">
        <f>SUMIFS($Y$8:$Y$974,$W$8:$W$974,"KCM",$X$8:$X$974,"VH")</f>
        <v>0</v>
      </c>
      <c r="AH7" s="21">
        <f>SUMIFS($Y$8:$Y$974,$W$8:$W$974,"KCM",$X$8:$X$974,"TTTT")</f>
        <v>0</v>
      </c>
      <c r="AI7" s="21">
        <f>SUMIFS($Y$8:$Y$974,$W$8:$W$974,"KCM",$X$8:$X$974,"XH-CC")</f>
        <v>0</v>
      </c>
      <c r="AJ7" s="21">
        <f>SUMIFS($Y$8:$Y$974,$W$8:$W$974,"KCM",$X$8:$X$974,"NS")</f>
        <v>0</v>
      </c>
      <c r="AK7" s="21">
        <f>SUMIFS($Y$8:$Y$974,$W$8:$W$974,"KCM",$X$8:$X$974,"TNMT")</f>
        <v>0</v>
      </c>
      <c r="AL7" s="21">
        <f>SUMIFS($Y$8:$Y$974,$W$8:$W$974,"KCM",$X$8:$X$974,"QLNN")</f>
        <v>0</v>
      </c>
      <c r="AM7" s="21">
        <f>SUMIFS($Y$8:$Y$974,$W$8:$W$974,"KCM",$X$8:$X$974,"QPAN")</f>
        <v>0</v>
      </c>
      <c r="AN7" s="21">
        <f>SUMIFS($Y$8:$Y$974,$W$8:$W$974,"KCM",$X$8:$X$974,"PTĐT")</f>
        <v>0</v>
      </c>
      <c r="AO7" s="21">
        <f>SUMIFS($Y$8:$Y$974,$W$8:$W$974,"KCM",$X$8:$X$974,"TMDV")</f>
        <v>0</v>
      </c>
      <c r="AP7" s="20">
        <f>SUM(AC7:AO7)</f>
        <v>150000</v>
      </c>
      <c r="AQ7" s="17"/>
    </row>
    <row r="8" spans="1:43" s="28" customFormat="1" ht="69.900000000000006" customHeight="1">
      <c r="A8" s="22"/>
      <c r="B8" s="23" t="s">
        <v>119</v>
      </c>
      <c r="C8" s="22"/>
      <c r="D8" s="22"/>
      <c r="E8" s="22"/>
      <c r="F8" s="22"/>
      <c r="G8" s="22"/>
      <c r="H8" s="24">
        <f>SUM(H9,H13)</f>
        <v>347796</v>
      </c>
      <c r="I8" s="24">
        <f t="shared" ref="I8:T8" si="0">SUM(I9,I13)</f>
        <v>308183</v>
      </c>
      <c r="J8" s="24">
        <f t="shared" si="0"/>
        <v>150000</v>
      </c>
      <c r="K8" s="24">
        <f t="shared" si="0"/>
        <v>150000</v>
      </c>
      <c r="L8" s="24">
        <f t="shared" si="0"/>
        <v>0</v>
      </c>
      <c r="M8" s="24">
        <f t="shared" si="0"/>
        <v>0</v>
      </c>
      <c r="N8" s="24">
        <f t="shared" si="0"/>
        <v>150000</v>
      </c>
      <c r="O8" s="24">
        <f t="shared" si="0"/>
        <v>120000</v>
      </c>
      <c r="P8" s="24">
        <f t="shared" si="0"/>
        <v>0</v>
      </c>
      <c r="Q8" s="24">
        <f t="shared" si="0"/>
        <v>120000</v>
      </c>
      <c r="R8" s="24">
        <f t="shared" si="0"/>
        <v>30000</v>
      </c>
      <c r="S8" s="24">
        <f t="shared" si="0"/>
        <v>30000</v>
      </c>
      <c r="T8" s="24">
        <f t="shared" si="0"/>
        <v>0</v>
      </c>
      <c r="U8" s="42"/>
      <c r="V8" s="25">
        <f>256158-K8</f>
        <v>106158</v>
      </c>
      <c r="W8" s="70"/>
      <c r="X8" s="70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</row>
    <row r="9" spans="1:43" s="31" customFormat="1" ht="60" customHeight="1">
      <c r="A9" s="18" t="s">
        <v>56</v>
      </c>
      <c r="B9" s="29" t="s">
        <v>167</v>
      </c>
      <c r="C9" s="18"/>
      <c r="D9" s="18"/>
      <c r="E9" s="18"/>
      <c r="F9" s="18"/>
      <c r="G9" s="18"/>
      <c r="H9" s="4">
        <f>SUM(H10)</f>
        <v>211427</v>
      </c>
      <c r="I9" s="4">
        <f t="shared" ref="I9:T9" si="1">SUM(I10)</f>
        <v>211427</v>
      </c>
      <c r="J9" s="4">
        <f t="shared" si="1"/>
        <v>150000</v>
      </c>
      <c r="K9" s="4">
        <f t="shared" si="1"/>
        <v>150000</v>
      </c>
      <c r="L9" s="4">
        <f t="shared" si="1"/>
        <v>0</v>
      </c>
      <c r="M9" s="4">
        <f t="shared" si="1"/>
        <v>0</v>
      </c>
      <c r="N9" s="4">
        <f>SUM(N10)</f>
        <v>128000</v>
      </c>
      <c r="O9" s="4">
        <f t="shared" si="1"/>
        <v>120000</v>
      </c>
      <c r="P9" s="4">
        <f t="shared" si="1"/>
        <v>0</v>
      </c>
      <c r="Q9" s="4">
        <f t="shared" si="1"/>
        <v>120000</v>
      </c>
      <c r="R9" s="4">
        <f t="shared" si="1"/>
        <v>30000</v>
      </c>
      <c r="S9" s="4">
        <f t="shared" si="1"/>
        <v>8000</v>
      </c>
      <c r="T9" s="56">
        <f t="shared" si="1"/>
        <v>-22000</v>
      </c>
      <c r="U9" s="30"/>
      <c r="W9" s="43"/>
      <c r="X9" s="43"/>
    </row>
    <row r="10" spans="1:43" s="31" customFormat="1" ht="60" customHeight="1">
      <c r="A10" s="18" t="s">
        <v>58</v>
      </c>
      <c r="B10" s="29" t="s">
        <v>217</v>
      </c>
      <c r="C10" s="18"/>
      <c r="D10" s="18"/>
      <c r="E10" s="18"/>
      <c r="F10" s="18"/>
      <c r="G10" s="18"/>
      <c r="H10" s="4">
        <f>SUM(H11)</f>
        <v>211427</v>
      </c>
      <c r="I10" s="4">
        <f t="shared" ref="I10:T10" si="2">SUM(I11)</f>
        <v>211427</v>
      </c>
      <c r="J10" s="4">
        <f t="shared" si="2"/>
        <v>150000</v>
      </c>
      <c r="K10" s="4">
        <f t="shared" si="2"/>
        <v>150000</v>
      </c>
      <c r="L10" s="4">
        <f t="shared" si="2"/>
        <v>0</v>
      </c>
      <c r="M10" s="4">
        <f t="shared" si="2"/>
        <v>0</v>
      </c>
      <c r="N10" s="4">
        <f>SUM(N11)</f>
        <v>128000</v>
      </c>
      <c r="O10" s="4">
        <f t="shared" si="2"/>
        <v>120000</v>
      </c>
      <c r="P10" s="4">
        <f t="shared" si="2"/>
        <v>0</v>
      </c>
      <c r="Q10" s="4">
        <f t="shared" si="2"/>
        <v>120000</v>
      </c>
      <c r="R10" s="4">
        <f t="shared" si="2"/>
        <v>30000</v>
      </c>
      <c r="S10" s="4">
        <f t="shared" si="2"/>
        <v>8000</v>
      </c>
      <c r="T10" s="56">
        <f t="shared" si="2"/>
        <v>-22000</v>
      </c>
      <c r="U10" s="30"/>
      <c r="W10" s="43"/>
      <c r="X10" s="43"/>
    </row>
    <row r="11" spans="1:43" s="38" customFormat="1" ht="44.25" customHeight="1">
      <c r="A11" s="35" t="s">
        <v>64</v>
      </c>
      <c r="B11" s="12" t="s">
        <v>65</v>
      </c>
      <c r="C11" s="12"/>
      <c r="D11" s="35"/>
      <c r="E11" s="12"/>
      <c r="F11" s="12"/>
      <c r="G11" s="12"/>
      <c r="H11" s="36">
        <f t="shared" ref="H11:Q11" si="3">SUM(H12:H12)</f>
        <v>211427</v>
      </c>
      <c r="I11" s="36">
        <f t="shared" si="3"/>
        <v>211427</v>
      </c>
      <c r="J11" s="36">
        <f t="shared" si="3"/>
        <v>150000</v>
      </c>
      <c r="K11" s="36">
        <f t="shared" si="3"/>
        <v>150000</v>
      </c>
      <c r="L11" s="36">
        <f t="shared" si="3"/>
        <v>0</v>
      </c>
      <c r="M11" s="36">
        <f t="shared" si="3"/>
        <v>0</v>
      </c>
      <c r="N11" s="36">
        <f>SUM(N12:N12)</f>
        <v>128000</v>
      </c>
      <c r="O11" s="36">
        <f t="shared" si="3"/>
        <v>120000</v>
      </c>
      <c r="P11" s="36">
        <f t="shared" si="3"/>
        <v>0</v>
      </c>
      <c r="Q11" s="36">
        <f t="shared" si="3"/>
        <v>120000</v>
      </c>
      <c r="R11" s="36">
        <f t="shared" ref="R11" si="4">SUM(R12:R12)</f>
        <v>30000</v>
      </c>
      <c r="S11" s="36">
        <f t="shared" ref="S11" si="5">SUM(S12:S12)</f>
        <v>8000</v>
      </c>
      <c r="T11" s="57">
        <f>N11-J11</f>
        <v>-22000</v>
      </c>
      <c r="U11" s="37"/>
      <c r="W11" s="44"/>
      <c r="X11" s="44"/>
    </row>
    <row r="12" spans="1:43" ht="114" customHeight="1">
      <c r="A12" s="8">
        <v>1</v>
      </c>
      <c r="B12" s="63" t="s">
        <v>84</v>
      </c>
      <c r="C12" s="46" t="s">
        <v>85</v>
      </c>
      <c r="D12" s="62" t="s">
        <v>57</v>
      </c>
      <c r="E12" s="46" t="s">
        <v>86</v>
      </c>
      <c r="F12" s="46" t="s">
        <v>87</v>
      </c>
      <c r="G12" s="51" t="s">
        <v>161</v>
      </c>
      <c r="H12" s="6">
        <v>211427</v>
      </c>
      <c r="I12" s="6">
        <v>211427</v>
      </c>
      <c r="J12" s="6">
        <f t="shared" ref="J12" si="6">SUM(K12:M12)</f>
        <v>150000</v>
      </c>
      <c r="K12" s="3">
        <v>150000</v>
      </c>
      <c r="L12" s="3"/>
      <c r="M12" s="3"/>
      <c r="N12" s="6">
        <v>128000</v>
      </c>
      <c r="O12" s="6">
        <f>SUM(P12:Q12)</f>
        <v>120000</v>
      </c>
      <c r="P12" s="3"/>
      <c r="Q12" s="39">
        <v>120000</v>
      </c>
      <c r="R12" s="6">
        <v>30000</v>
      </c>
      <c r="S12" s="6">
        <v>8000</v>
      </c>
      <c r="T12" s="72">
        <f>S12-R12</f>
        <v>-22000</v>
      </c>
      <c r="U12" s="66" t="s">
        <v>239</v>
      </c>
      <c r="W12" s="11" t="s">
        <v>76</v>
      </c>
      <c r="X12" s="11" t="s">
        <v>67</v>
      </c>
      <c r="Y12" s="19">
        <f>K12</f>
        <v>150000</v>
      </c>
    </row>
    <row r="13" spans="1:43" s="31" customFormat="1" ht="60" customHeight="1">
      <c r="A13" s="18" t="s">
        <v>57</v>
      </c>
      <c r="B13" s="29" t="s">
        <v>169</v>
      </c>
      <c r="C13" s="18"/>
      <c r="D13" s="18"/>
      <c r="E13" s="18"/>
      <c r="F13" s="18"/>
      <c r="G13" s="18"/>
      <c r="H13" s="4">
        <f>SUM(H14,H21)</f>
        <v>136369</v>
      </c>
      <c r="I13" s="4">
        <f t="shared" ref="I13:T13" si="7">SUM(I14,I21)</f>
        <v>96756</v>
      </c>
      <c r="J13" s="4">
        <f t="shared" si="7"/>
        <v>0</v>
      </c>
      <c r="K13" s="4">
        <f t="shared" si="7"/>
        <v>0</v>
      </c>
      <c r="L13" s="4">
        <f t="shared" si="7"/>
        <v>0</v>
      </c>
      <c r="M13" s="4">
        <f t="shared" si="7"/>
        <v>0</v>
      </c>
      <c r="N13" s="4">
        <f>SUM(N14,N21)</f>
        <v>22000</v>
      </c>
      <c r="O13" s="4">
        <f t="shared" si="7"/>
        <v>0</v>
      </c>
      <c r="P13" s="4">
        <f t="shared" si="7"/>
        <v>0</v>
      </c>
      <c r="Q13" s="4">
        <f t="shared" si="7"/>
        <v>0</v>
      </c>
      <c r="R13" s="4">
        <f t="shared" ref="R13:S13" si="8">SUM(R14,R21)</f>
        <v>0</v>
      </c>
      <c r="S13" s="4">
        <f t="shared" si="8"/>
        <v>22000</v>
      </c>
      <c r="T13" s="56">
        <f t="shared" si="7"/>
        <v>22000</v>
      </c>
      <c r="U13" s="30"/>
      <c r="W13" s="43"/>
      <c r="X13" s="43"/>
    </row>
    <row r="14" spans="1:43" s="31" customFormat="1" ht="60" customHeight="1">
      <c r="A14" s="18" t="s">
        <v>58</v>
      </c>
      <c r="B14" s="29" t="s">
        <v>159</v>
      </c>
      <c r="C14" s="18"/>
      <c r="D14" s="18"/>
      <c r="E14" s="18"/>
      <c r="F14" s="18"/>
      <c r="G14" s="18"/>
      <c r="H14" s="4">
        <f>SUM(H15)</f>
        <v>97647</v>
      </c>
      <c r="I14" s="4">
        <f t="shared" ref="I14:T15" si="9">SUM(I15)</f>
        <v>65300</v>
      </c>
      <c r="J14" s="4">
        <f t="shared" si="9"/>
        <v>0</v>
      </c>
      <c r="K14" s="4">
        <f t="shared" si="9"/>
        <v>0</v>
      </c>
      <c r="L14" s="4">
        <f t="shared" si="9"/>
        <v>0</v>
      </c>
      <c r="M14" s="4">
        <f t="shared" si="9"/>
        <v>0</v>
      </c>
      <c r="N14" s="4">
        <f t="shared" si="9"/>
        <v>13700</v>
      </c>
      <c r="O14" s="4">
        <f t="shared" si="9"/>
        <v>0</v>
      </c>
      <c r="P14" s="4">
        <f t="shared" si="9"/>
        <v>0</v>
      </c>
      <c r="Q14" s="4">
        <f t="shared" si="9"/>
        <v>0</v>
      </c>
      <c r="R14" s="4">
        <f t="shared" si="9"/>
        <v>0</v>
      </c>
      <c r="S14" s="4">
        <f t="shared" si="9"/>
        <v>13700</v>
      </c>
      <c r="T14" s="56">
        <f t="shared" si="9"/>
        <v>13700</v>
      </c>
      <c r="U14" s="30"/>
      <c r="W14" s="43"/>
      <c r="X14" s="43"/>
    </row>
    <row r="15" spans="1:43" s="31" customFormat="1" ht="60" customHeight="1">
      <c r="A15" s="18" t="s">
        <v>120</v>
      </c>
      <c r="B15" s="29" t="s">
        <v>217</v>
      </c>
      <c r="C15" s="18"/>
      <c r="D15" s="18"/>
      <c r="E15" s="18"/>
      <c r="F15" s="18"/>
      <c r="G15" s="18"/>
      <c r="H15" s="4">
        <f>SUM(H16)</f>
        <v>97647</v>
      </c>
      <c r="I15" s="4">
        <f t="shared" si="9"/>
        <v>65300</v>
      </c>
      <c r="J15" s="4">
        <f t="shared" si="9"/>
        <v>0</v>
      </c>
      <c r="K15" s="4">
        <f t="shared" si="9"/>
        <v>0</v>
      </c>
      <c r="L15" s="4">
        <f t="shared" si="9"/>
        <v>0</v>
      </c>
      <c r="M15" s="4">
        <f t="shared" si="9"/>
        <v>0</v>
      </c>
      <c r="N15" s="4">
        <f t="shared" si="9"/>
        <v>13700</v>
      </c>
      <c r="O15" s="4">
        <f t="shared" si="9"/>
        <v>0</v>
      </c>
      <c r="P15" s="4">
        <f t="shared" si="9"/>
        <v>0</v>
      </c>
      <c r="Q15" s="4">
        <f t="shared" si="9"/>
        <v>0</v>
      </c>
      <c r="R15" s="4">
        <f t="shared" si="9"/>
        <v>0</v>
      </c>
      <c r="S15" s="4">
        <f t="shared" si="9"/>
        <v>13700</v>
      </c>
      <c r="T15" s="56">
        <f t="shared" si="9"/>
        <v>13700</v>
      </c>
      <c r="U15" s="30"/>
      <c r="W15" s="43"/>
      <c r="X15" s="43"/>
    </row>
    <row r="16" spans="1:43" s="38" customFormat="1" ht="44.25" customHeight="1">
      <c r="A16" s="35" t="s">
        <v>64</v>
      </c>
      <c r="B16" s="12" t="s">
        <v>160</v>
      </c>
      <c r="C16" s="12"/>
      <c r="D16" s="35"/>
      <c r="E16" s="12"/>
      <c r="F16" s="12"/>
      <c r="G16" s="12"/>
      <c r="H16" s="36">
        <f>SUM(H17:H20)</f>
        <v>97647</v>
      </c>
      <c r="I16" s="36">
        <f t="shared" ref="I16:Q16" si="10">SUM(I17:I20)</f>
        <v>65300</v>
      </c>
      <c r="J16" s="36">
        <f t="shared" si="10"/>
        <v>0</v>
      </c>
      <c r="K16" s="36">
        <f t="shared" si="10"/>
        <v>0</v>
      </c>
      <c r="L16" s="36">
        <f t="shared" si="10"/>
        <v>0</v>
      </c>
      <c r="M16" s="36">
        <f t="shared" si="10"/>
        <v>0</v>
      </c>
      <c r="N16" s="36">
        <f>SUM(N17:N20)</f>
        <v>13700</v>
      </c>
      <c r="O16" s="36">
        <f t="shared" si="10"/>
        <v>0</v>
      </c>
      <c r="P16" s="36">
        <f t="shared" si="10"/>
        <v>0</v>
      </c>
      <c r="Q16" s="36">
        <f t="shared" si="10"/>
        <v>0</v>
      </c>
      <c r="R16" s="36">
        <f t="shared" ref="R16:S16" si="11">SUM(R17:R20)</f>
        <v>0</v>
      </c>
      <c r="S16" s="36">
        <f t="shared" si="11"/>
        <v>13700</v>
      </c>
      <c r="T16" s="57">
        <f>N16-J16</f>
        <v>13700</v>
      </c>
      <c r="U16" s="37"/>
      <c r="W16" s="44"/>
      <c r="X16" s="44"/>
    </row>
    <row r="17" spans="1:25" ht="114" customHeight="1">
      <c r="A17" s="8">
        <v>1</v>
      </c>
      <c r="B17" s="63" t="s">
        <v>172</v>
      </c>
      <c r="C17" s="125" t="s">
        <v>129</v>
      </c>
      <c r="D17" s="125" t="s">
        <v>69</v>
      </c>
      <c r="E17" s="125" t="s">
        <v>228</v>
      </c>
      <c r="F17" s="125" t="s">
        <v>229</v>
      </c>
      <c r="G17" s="125" t="s">
        <v>230</v>
      </c>
      <c r="H17" s="7">
        <v>31247</v>
      </c>
      <c r="I17" s="7">
        <v>16900</v>
      </c>
      <c r="J17" s="6">
        <v>0</v>
      </c>
      <c r="K17" s="3"/>
      <c r="L17" s="3"/>
      <c r="M17" s="3"/>
      <c r="N17" s="6">
        <v>6400</v>
      </c>
      <c r="O17" s="6"/>
      <c r="P17" s="3"/>
      <c r="Q17" s="39"/>
      <c r="R17" s="6"/>
      <c r="S17" s="6">
        <v>6400</v>
      </c>
      <c r="T17" s="72">
        <f t="shared" ref="T17:T20" si="12">S17-R17</f>
        <v>6400</v>
      </c>
      <c r="U17" s="66" t="s">
        <v>173</v>
      </c>
      <c r="Y17" s="19"/>
    </row>
    <row r="18" spans="1:25" ht="114" customHeight="1">
      <c r="A18" s="8">
        <v>2</v>
      </c>
      <c r="B18" s="63" t="s">
        <v>149</v>
      </c>
      <c r="C18" s="125" t="s">
        <v>231</v>
      </c>
      <c r="D18" s="125" t="s">
        <v>69</v>
      </c>
      <c r="E18" s="125" t="s">
        <v>232</v>
      </c>
      <c r="F18" s="125" t="s">
        <v>75</v>
      </c>
      <c r="G18" s="125" t="s">
        <v>233</v>
      </c>
      <c r="H18" s="7">
        <v>31270</v>
      </c>
      <c r="I18" s="7">
        <v>22800</v>
      </c>
      <c r="J18" s="6">
        <v>0</v>
      </c>
      <c r="K18" s="3"/>
      <c r="L18" s="3"/>
      <c r="M18" s="3"/>
      <c r="N18" s="6">
        <v>4100</v>
      </c>
      <c r="O18" s="6"/>
      <c r="P18" s="3"/>
      <c r="Q18" s="39"/>
      <c r="R18" s="6"/>
      <c r="S18" s="6">
        <v>4100</v>
      </c>
      <c r="T18" s="72">
        <f t="shared" si="12"/>
        <v>4100</v>
      </c>
      <c r="U18" s="66" t="s">
        <v>234</v>
      </c>
      <c r="Y18" s="19"/>
    </row>
    <row r="19" spans="1:25" ht="114" customHeight="1">
      <c r="A19" s="8">
        <v>3</v>
      </c>
      <c r="B19" s="63" t="s">
        <v>153</v>
      </c>
      <c r="C19" s="46" t="s">
        <v>125</v>
      </c>
      <c r="D19" s="46" t="s">
        <v>69</v>
      </c>
      <c r="E19" s="46" t="s">
        <v>144</v>
      </c>
      <c r="F19" s="46" t="s">
        <v>75</v>
      </c>
      <c r="G19" s="125" t="s">
        <v>224</v>
      </c>
      <c r="H19" s="6">
        <v>20870</v>
      </c>
      <c r="I19" s="50">
        <v>14900</v>
      </c>
      <c r="J19" s="6">
        <v>0</v>
      </c>
      <c r="K19" s="3"/>
      <c r="L19" s="3"/>
      <c r="M19" s="3"/>
      <c r="N19" s="6">
        <v>2000</v>
      </c>
      <c r="O19" s="6"/>
      <c r="P19" s="3"/>
      <c r="Q19" s="39"/>
      <c r="R19" s="6"/>
      <c r="S19" s="6">
        <v>2000</v>
      </c>
      <c r="T19" s="72">
        <f t="shared" si="12"/>
        <v>2000</v>
      </c>
      <c r="U19" s="66" t="s">
        <v>173</v>
      </c>
      <c r="Y19" s="19"/>
    </row>
    <row r="20" spans="1:25" ht="114" customHeight="1">
      <c r="A20" s="8">
        <v>4</v>
      </c>
      <c r="B20" s="63" t="s">
        <v>155</v>
      </c>
      <c r="C20" s="46" t="s">
        <v>154</v>
      </c>
      <c r="D20" s="46" t="s">
        <v>69</v>
      </c>
      <c r="E20" s="46" t="s">
        <v>156</v>
      </c>
      <c r="F20" s="46" t="s">
        <v>75</v>
      </c>
      <c r="G20" s="51" t="s">
        <v>225</v>
      </c>
      <c r="H20" s="6">
        <v>14260</v>
      </c>
      <c r="I20" s="50">
        <v>10700</v>
      </c>
      <c r="J20" s="6">
        <v>0</v>
      </c>
      <c r="K20" s="3"/>
      <c r="L20" s="3"/>
      <c r="M20" s="3"/>
      <c r="N20" s="6">
        <v>1200</v>
      </c>
      <c r="O20" s="6"/>
      <c r="P20" s="3"/>
      <c r="Q20" s="39"/>
      <c r="R20" s="6"/>
      <c r="S20" s="6">
        <v>1200</v>
      </c>
      <c r="T20" s="72">
        <f t="shared" si="12"/>
        <v>1200</v>
      </c>
      <c r="U20" s="66" t="s">
        <v>173</v>
      </c>
      <c r="Y20" s="19"/>
    </row>
    <row r="21" spans="1:25" s="31" customFormat="1" ht="60" customHeight="1">
      <c r="A21" s="18" t="s">
        <v>59</v>
      </c>
      <c r="B21" s="29" t="s">
        <v>217</v>
      </c>
      <c r="C21" s="18"/>
      <c r="D21" s="18"/>
      <c r="E21" s="18"/>
      <c r="F21" s="18"/>
      <c r="G21" s="18"/>
      <c r="H21" s="4">
        <f t="shared" ref="H21:Q21" si="13">SUM(H22,H24)</f>
        <v>38722</v>
      </c>
      <c r="I21" s="4">
        <f t="shared" si="13"/>
        <v>31456</v>
      </c>
      <c r="J21" s="4">
        <f t="shared" si="13"/>
        <v>0</v>
      </c>
      <c r="K21" s="4">
        <f t="shared" si="13"/>
        <v>0</v>
      </c>
      <c r="L21" s="4">
        <f t="shared" si="13"/>
        <v>0</v>
      </c>
      <c r="M21" s="4">
        <f t="shared" si="13"/>
        <v>0</v>
      </c>
      <c r="N21" s="4">
        <f>SUM(N22,N24)</f>
        <v>8300</v>
      </c>
      <c r="O21" s="4">
        <f t="shared" si="13"/>
        <v>0</v>
      </c>
      <c r="P21" s="4">
        <f t="shared" si="13"/>
        <v>0</v>
      </c>
      <c r="Q21" s="4">
        <f t="shared" si="13"/>
        <v>0</v>
      </c>
      <c r="R21" s="4">
        <f t="shared" ref="R21" si="14">SUM(R22,R24)</f>
        <v>0</v>
      </c>
      <c r="S21" s="4">
        <f t="shared" ref="S21" si="15">SUM(S22,S24)</f>
        <v>8300</v>
      </c>
      <c r="T21" s="56">
        <f>N21-J21</f>
        <v>8300</v>
      </c>
      <c r="U21" s="30"/>
      <c r="W21" s="43"/>
      <c r="X21" s="43"/>
    </row>
    <row r="22" spans="1:25" s="38" customFormat="1" ht="44.25" customHeight="1">
      <c r="A22" s="35" t="s">
        <v>64</v>
      </c>
      <c r="B22" s="12" t="s">
        <v>65</v>
      </c>
      <c r="C22" s="12"/>
      <c r="D22" s="35"/>
      <c r="E22" s="12"/>
      <c r="F22" s="12"/>
      <c r="G22" s="12"/>
      <c r="H22" s="36">
        <f t="shared" ref="H22:Q22" si="16">SUM(H23:H23)</f>
        <v>18766</v>
      </c>
      <c r="I22" s="36">
        <f t="shared" si="16"/>
        <v>11500</v>
      </c>
      <c r="J22" s="36">
        <f t="shared" si="16"/>
        <v>0</v>
      </c>
      <c r="K22" s="36">
        <f t="shared" si="16"/>
        <v>0</v>
      </c>
      <c r="L22" s="36">
        <f t="shared" si="16"/>
        <v>0</v>
      </c>
      <c r="M22" s="36">
        <f t="shared" si="16"/>
        <v>0</v>
      </c>
      <c r="N22" s="36">
        <f>SUM(N23:N23)</f>
        <v>6700</v>
      </c>
      <c r="O22" s="36">
        <f t="shared" si="16"/>
        <v>0</v>
      </c>
      <c r="P22" s="36">
        <f t="shared" si="16"/>
        <v>0</v>
      </c>
      <c r="Q22" s="36">
        <f t="shared" si="16"/>
        <v>0</v>
      </c>
      <c r="R22" s="36">
        <f t="shared" ref="R22" si="17">SUM(R23:R23)</f>
        <v>0</v>
      </c>
      <c r="S22" s="36">
        <f t="shared" ref="S22" si="18">SUM(S23:S23)</f>
        <v>6700</v>
      </c>
      <c r="T22" s="57">
        <f>N22-J22</f>
        <v>6700</v>
      </c>
      <c r="U22" s="37"/>
      <c r="W22" s="44"/>
      <c r="X22" s="44"/>
    </row>
    <row r="23" spans="1:25" ht="114" customHeight="1">
      <c r="A23" s="8">
        <v>1</v>
      </c>
      <c r="B23" s="63" t="s">
        <v>170</v>
      </c>
      <c r="C23" s="46" t="s">
        <v>72</v>
      </c>
      <c r="D23" s="62" t="s">
        <v>69</v>
      </c>
      <c r="E23" s="126" t="s">
        <v>152</v>
      </c>
      <c r="F23" s="51" t="s">
        <v>80</v>
      </c>
      <c r="G23" s="51" t="s">
        <v>226</v>
      </c>
      <c r="H23" s="6">
        <v>18766</v>
      </c>
      <c r="I23" s="6">
        <v>11500</v>
      </c>
      <c r="J23" s="6">
        <v>0</v>
      </c>
      <c r="K23" s="3"/>
      <c r="L23" s="3"/>
      <c r="M23" s="3"/>
      <c r="N23" s="6">
        <v>6700</v>
      </c>
      <c r="O23" s="6"/>
      <c r="P23" s="3"/>
      <c r="Q23" s="39"/>
      <c r="R23" s="6"/>
      <c r="S23" s="6">
        <v>6700</v>
      </c>
      <c r="T23" s="72">
        <f>S23-R23</f>
        <v>6700</v>
      </c>
      <c r="U23" s="66" t="s">
        <v>173</v>
      </c>
      <c r="Y23" s="19"/>
    </row>
    <row r="24" spans="1:25" s="38" customFormat="1" ht="44.25" customHeight="1">
      <c r="A24" s="35" t="s">
        <v>70</v>
      </c>
      <c r="B24" s="12" t="s">
        <v>121</v>
      </c>
      <c r="C24" s="12"/>
      <c r="D24" s="35"/>
      <c r="E24" s="12"/>
      <c r="F24" s="12"/>
      <c r="G24" s="12"/>
      <c r="H24" s="36">
        <f>SUM(H25)</f>
        <v>19956</v>
      </c>
      <c r="I24" s="36">
        <f t="shared" ref="I24:S24" si="19">SUM(I25)</f>
        <v>19956</v>
      </c>
      <c r="J24" s="36">
        <f t="shared" si="19"/>
        <v>0</v>
      </c>
      <c r="K24" s="36">
        <f t="shared" si="19"/>
        <v>0</v>
      </c>
      <c r="L24" s="36">
        <f t="shared" si="19"/>
        <v>0</v>
      </c>
      <c r="M24" s="36">
        <f t="shared" si="19"/>
        <v>0</v>
      </c>
      <c r="N24" s="36">
        <f>SUM(N25)</f>
        <v>1600</v>
      </c>
      <c r="O24" s="36">
        <f t="shared" si="19"/>
        <v>0</v>
      </c>
      <c r="P24" s="36">
        <f t="shared" si="19"/>
        <v>0</v>
      </c>
      <c r="Q24" s="36">
        <f t="shared" si="19"/>
        <v>0</v>
      </c>
      <c r="R24" s="36">
        <f t="shared" si="19"/>
        <v>0</v>
      </c>
      <c r="S24" s="36">
        <f t="shared" si="19"/>
        <v>1600</v>
      </c>
      <c r="T24" s="57">
        <f>N24-J24</f>
        <v>1600</v>
      </c>
      <c r="U24" s="37"/>
      <c r="W24" s="44"/>
      <c r="X24" s="44"/>
    </row>
    <row r="25" spans="1:25" ht="114" customHeight="1">
      <c r="A25" s="8">
        <v>1</v>
      </c>
      <c r="B25" s="63" t="s">
        <v>171</v>
      </c>
      <c r="C25" s="13" t="s">
        <v>105</v>
      </c>
      <c r="D25" s="60" t="s">
        <v>69</v>
      </c>
      <c r="E25" s="13" t="s">
        <v>104</v>
      </c>
      <c r="F25" s="13" t="s">
        <v>87</v>
      </c>
      <c r="G25" s="51" t="s">
        <v>227</v>
      </c>
      <c r="H25" s="6">
        <v>19956</v>
      </c>
      <c r="I25" s="6">
        <v>19956</v>
      </c>
      <c r="J25" s="6">
        <v>0</v>
      </c>
      <c r="K25" s="3"/>
      <c r="L25" s="3"/>
      <c r="M25" s="3"/>
      <c r="N25" s="6">
        <v>1600</v>
      </c>
      <c r="O25" s="6"/>
      <c r="P25" s="3"/>
      <c r="Q25" s="39"/>
      <c r="R25" s="6"/>
      <c r="S25" s="6">
        <v>1600</v>
      </c>
      <c r="T25" s="72">
        <f>S25-R25</f>
        <v>1600</v>
      </c>
      <c r="U25" s="66" t="s">
        <v>173</v>
      </c>
      <c r="Y25" s="19"/>
    </row>
    <row r="26" spans="1:25" ht="12.75" customHeight="1"/>
    <row r="28" spans="1:25">
      <c r="K28" s="19"/>
      <c r="L28" s="19"/>
      <c r="M28" s="19"/>
      <c r="N28" s="19"/>
      <c r="O28" s="19"/>
      <c r="P28" s="19"/>
      <c r="Q28" s="19"/>
      <c r="R28" s="19"/>
      <c r="S28" s="19"/>
      <c r="T28" s="19"/>
    </row>
  </sheetData>
  <mergeCells count="22">
    <mergeCell ref="D5:D7"/>
    <mergeCell ref="E5:E7"/>
    <mergeCell ref="F5:F7"/>
    <mergeCell ref="G5:I5"/>
    <mergeCell ref="U5:U7"/>
    <mergeCell ref="N5:N7"/>
    <mergeCell ref="A1:U1"/>
    <mergeCell ref="A2:U2"/>
    <mergeCell ref="A3:U3"/>
    <mergeCell ref="T5:T7"/>
    <mergeCell ref="J5:J7"/>
    <mergeCell ref="O5:Q5"/>
    <mergeCell ref="G6:G7"/>
    <mergeCell ref="R5:R7"/>
    <mergeCell ref="S5:S7"/>
    <mergeCell ref="H6:I6"/>
    <mergeCell ref="K6:M6"/>
    <mergeCell ref="O6:O7"/>
    <mergeCell ref="P6:Q6"/>
    <mergeCell ref="A5:A7"/>
    <mergeCell ref="B5:B7"/>
    <mergeCell ref="C5:C7"/>
  </mergeCells>
  <printOptions horizontalCentered="1"/>
  <pageMargins left="0.39370078740157499" right="0.39370078740157499" top="0.39370078740157499" bottom="0.39370078740157499" header="0.196850393700787" footer="0.196850393700787"/>
  <pageSetup paperSize="9" scale="37" fitToHeight="0" orientation="landscape" r:id="rId1"/>
  <headerFooter alignWithMargins="0">
    <oddFooter>&amp;C&amp;"Times New Roman,thường"&amp;11&amp;P/&amp;N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"/>
  <sheetViews>
    <sheetView view="pageBreakPreview" zoomScale="81" zoomScaleNormal="70" zoomScaleSheetLayoutView="55" workbookViewId="0">
      <selection activeCell="A3" sqref="A3:R3"/>
    </sheetView>
  </sheetViews>
  <sheetFormatPr defaultColWidth="9.109375" defaultRowHeight="16.8"/>
  <cols>
    <col min="1" max="1" width="8.6640625" style="10" customWidth="1"/>
    <col min="2" max="2" width="50.6640625" style="10" customWidth="1"/>
    <col min="3" max="6" width="20.6640625" style="10" customWidth="1"/>
    <col min="7" max="7" width="22.6640625" style="10" customWidth="1"/>
    <col min="8" max="9" width="20.6640625" style="10" customWidth="1"/>
    <col min="10" max="15" width="20.6640625" style="10" hidden="1" customWidth="1"/>
    <col min="16" max="17" width="20.6640625" style="10" customWidth="1"/>
    <col min="18" max="18" width="40.6640625" style="10" customWidth="1"/>
    <col min="19" max="19" width="19.109375" style="10" customWidth="1"/>
    <col min="20" max="20" width="14.88671875" style="10" customWidth="1"/>
    <col min="21" max="21" width="13.44140625" style="10" customWidth="1"/>
    <col min="22" max="22" width="17.88671875" style="10" customWidth="1"/>
    <col min="23" max="23" width="19.33203125" style="10" customWidth="1"/>
    <col min="24" max="24" width="17.33203125" style="10" customWidth="1"/>
    <col min="25" max="25" width="12.44140625" style="10" customWidth="1"/>
    <col min="26" max="26" width="18.88671875" style="10" customWidth="1"/>
    <col min="27" max="38" width="9.109375" style="10"/>
    <col min="39" max="39" width="11.88671875" style="10" customWidth="1"/>
    <col min="40" max="16384" width="9.109375" style="10"/>
  </cols>
  <sheetData>
    <row r="1" spans="1:39" ht="28.5" customHeight="1">
      <c r="A1" s="127" t="s">
        <v>185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39" ht="70.5" customHeight="1">
      <c r="A2" s="128" t="s">
        <v>238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39" ht="39.9" customHeight="1">
      <c r="A3" s="130" t="str">
        <f>'1. CĐNS'!A3:AE3</f>
        <v>(Ban hành kèm theo Quyết định số: 802/QĐ-UBND ngày 29/4/2025 của Ủy ban nhân dân tỉnh)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</row>
    <row r="4" spans="1:39" ht="33.75" customHeight="1">
      <c r="J4" s="1"/>
      <c r="K4" s="1"/>
      <c r="L4" s="1"/>
      <c r="M4" s="1"/>
      <c r="N4" s="1"/>
      <c r="O4" s="1"/>
      <c r="P4" s="1"/>
      <c r="Q4" s="1"/>
      <c r="R4" s="1" t="s">
        <v>1</v>
      </c>
    </row>
    <row r="5" spans="1:39" ht="60" customHeight="1">
      <c r="A5" s="133" t="s">
        <v>2</v>
      </c>
      <c r="B5" s="148" t="s">
        <v>179</v>
      </c>
      <c r="C5" s="133" t="s">
        <v>4</v>
      </c>
      <c r="D5" s="149" t="s">
        <v>180</v>
      </c>
      <c r="E5" s="132" t="s">
        <v>6</v>
      </c>
      <c r="F5" s="132" t="s">
        <v>7</v>
      </c>
      <c r="G5" s="132" t="s">
        <v>236</v>
      </c>
      <c r="H5" s="132"/>
      <c r="I5" s="132"/>
      <c r="J5" s="131" t="s">
        <v>181</v>
      </c>
      <c r="K5" s="131" t="s">
        <v>182</v>
      </c>
      <c r="L5" s="131"/>
      <c r="M5" s="131"/>
      <c r="N5" s="131"/>
      <c r="O5" s="139" t="s">
        <v>183</v>
      </c>
      <c r="P5" s="139" t="s">
        <v>235</v>
      </c>
      <c r="Q5" s="145" t="s">
        <v>237</v>
      </c>
      <c r="R5" s="133" t="s">
        <v>10</v>
      </c>
      <c r="S5" s="15"/>
      <c r="T5" s="11"/>
      <c r="U5" s="11"/>
    </row>
    <row r="6" spans="1:39" ht="60" customHeight="1">
      <c r="A6" s="134"/>
      <c r="B6" s="148"/>
      <c r="C6" s="134"/>
      <c r="D6" s="150"/>
      <c r="E6" s="132"/>
      <c r="F6" s="132"/>
      <c r="G6" s="132" t="s">
        <v>32</v>
      </c>
      <c r="H6" s="132" t="s">
        <v>33</v>
      </c>
      <c r="I6" s="132"/>
      <c r="J6" s="131"/>
      <c r="K6" s="131" t="s">
        <v>36</v>
      </c>
      <c r="L6" s="131" t="s">
        <v>35</v>
      </c>
      <c r="M6" s="131"/>
      <c r="N6" s="131"/>
      <c r="O6" s="140"/>
      <c r="P6" s="140"/>
      <c r="Q6" s="146"/>
      <c r="R6" s="134"/>
      <c r="S6" s="15"/>
      <c r="T6" s="16" t="s">
        <v>11</v>
      </c>
      <c r="U6" s="16" t="s">
        <v>12</v>
      </c>
      <c r="V6" s="17" t="s">
        <v>13</v>
      </c>
      <c r="W6" s="17"/>
      <c r="X6" s="17" t="s">
        <v>17</v>
      </c>
      <c r="Y6" s="16" t="s">
        <v>18</v>
      </c>
      <c r="Z6" s="16" t="s">
        <v>67</v>
      </c>
      <c r="AA6" s="16" t="s">
        <v>15</v>
      </c>
      <c r="AB6" s="16" t="s">
        <v>21</v>
      </c>
      <c r="AC6" s="16" t="s">
        <v>22</v>
      </c>
      <c r="AD6" s="16" t="s">
        <v>23</v>
      </c>
      <c r="AE6" s="16" t="s">
        <v>24</v>
      </c>
      <c r="AF6" s="16" t="s">
        <v>25</v>
      </c>
      <c r="AG6" s="16" t="s">
        <v>26</v>
      </c>
      <c r="AH6" s="16" t="s">
        <v>27</v>
      </c>
      <c r="AI6" s="16" t="s">
        <v>28</v>
      </c>
      <c r="AJ6" s="16" t="s">
        <v>29</v>
      </c>
      <c r="AK6" s="16" t="s">
        <v>30</v>
      </c>
      <c r="AL6" s="16" t="s">
        <v>31</v>
      </c>
      <c r="AM6" s="17"/>
    </row>
    <row r="7" spans="1:39" ht="60" customHeight="1">
      <c r="A7" s="134"/>
      <c r="B7" s="148"/>
      <c r="C7" s="134"/>
      <c r="D7" s="151"/>
      <c r="E7" s="132"/>
      <c r="F7" s="132"/>
      <c r="G7" s="132"/>
      <c r="H7" s="18" t="s">
        <v>34</v>
      </c>
      <c r="I7" s="18" t="s">
        <v>40</v>
      </c>
      <c r="J7" s="131"/>
      <c r="K7" s="131"/>
      <c r="L7" s="2" t="s">
        <v>51</v>
      </c>
      <c r="M7" s="2" t="s">
        <v>52</v>
      </c>
      <c r="N7" s="2" t="s">
        <v>53</v>
      </c>
      <c r="O7" s="141"/>
      <c r="P7" s="141"/>
      <c r="Q7" s="147"/>
      <c r="R7" s="134"/>
      <c r="S7" s="19"/>
      <c r="T7" s="16"/>
      <c r="U7" s="16"/>
      <c r="V7" s="17"/>
      <c r="W7" s="20" t="s">
        <v>39</v>
      </c>
      <c r="X7" s="17">
        <f>COUNTIF(T8:T904,"CT")</f>
        <v>1</v>
      </c>
      <c r="Y7" s="21">
        <f>SUMIF(T9:T905,"CT",V9:V905)</f>
        <v>6000</v>
      </c>
      <c r="Z7" s="21">
        <f t="shared" ref="Z7:AL7" si="0">SUMIFS($V$8:$V$1006,$T$8:$T$1006,"CT",$U$8:$U$1006,Z6)</f>
        <v>6000</v>
      </c>
      <c r="AA7" s="21">
        <f t="shared" si="0"/>
        <v>0</v>
      </c>
      <c r="AB7" s="21">
        <f t="shared" si="0"/>
        <v>0</v>
      </c>
      <c r="AC7" s="21">
        <f t="shared" si="0"/>
        <v>0</v>
      </c>
      <c r="AD7" s="21">
        <f t="shared" si="0"/>
        <v>0</v>
      </c>
      <c r="AE7" s="21">
        <f t="shared" si="0"/>
        <v>0</v>
      </c>
      <c r="AF7" s="21">
        <f t="shared" si="0"/>
        <v>0</v>
      </c>
      <c r="AG7" s="21">
        <f t="shared" si="0"/>
        <v>0</v>
      </c>
      <c r="AH7" s="21">
        <f t="shared" si="0"/>
        <v>0</v>
      </c>
      <c r="AI7" s="21">
        <f t="shared" si="0"/>
        <v>0</v>
      </c>
      <c r="AJ7" s="21">
        <f t="shared" si="0"/>
        <v>0</v>
      </c>
      <c r="AK7" s="21">
        <f t="shared" si="0"/>
        <v>0</v>
      </c>
      <c r="AL7" s="21">
        <f t="shared" si="0"/>
        <v>0</v>
      </c>
      <c r="AM7" s="20">
        <f>SUM(Z7:AL7)</f>
        <v>6000</v>
      </c>
    </row>
    <row r="8" spans="1:39" s="28" customFormat="1" ht="67.5" customHeight="1">
      <c r="A8" s="22"/>
      <c r="B8" s="23" t="s">
        <v>36</v>
      </c>
      <c r="C8" s="22"/>
      <c r="D8" s="22"/>
      <c r="E8" s="22"/>
      <c r="F8" s="22"/>
      <c r="G8" s="22"/>
      <c r="H8" s="24">
        <f>SUM(H9)</f>
        <v>299232</v>
      </c>
      <c r="I8" s="24">
        <f t="shared" ref="I8:Q9" si="1">SUM(I9)</f>
        <v>299232</v>
      </c>
      <c r="J8" s="24">
        <f t="shared" si="1"/>
        <v>47825</v>
      </c>
      <c r="K8" s="24">
        <f t="shared" si="1"/>
        <v>47825</v>
      </c>
      <c r="L8" s="24">
        <f t="shared" si="1"/>
        <v>0</v>
      </c>
      <c r="M8" s="24">
        <f t="shared" si="1"/>
        <v>47825</v>
      </c>
      <c r="N8" s="24">
        <f t="shared" si="1"/>
        <v>0</v>
      </c>
      <c r="O8" s="24">
        <f t="shared" si="1"/>
        <v>0</v>
      </c>
      <c r="P8" s="24">
        <f t="shared" si="1"/>
        <v>6000</v>
      </c>
      <c r="Q8" s="24">
        <f t="shared" si="1"/>
        <v>6000</v>
      </c>
      <c r="R8" s="42"/>
      <c r="S8" s="25">
        <f>700000-Q8</f>
        <v>694000</v>
      </c>
      <c r="T8" s="26"/>
      <c r="U8" s="26"/>
      <c r="V8" s="27"/>
      <c r="W8" s="17" t="s">
        <v>55</v>
      </c>
      <c r="X8" s="17">
        <f>COUNTIF(T8:T903,"KCM")</f>
        <v>0</v>
      </c>
      <c r="Y8" s="21">
        <f>SUMIF(T8:T903,"KCM",V8:V903)</f>
        <v>0</v>
      </c>
      <c r="Z8" s="21">
        <f t="shared" ref="Z8:AL8" si="2">SUMIFS($V$8:$V$1006,$T$8:$T$1006,"KCM",$U$8:$U$1006,Z6)</f>
        <v>0</v>
      </c>
      <c r="AA8" s="21">
        <f t="shared" si="2"/>
        <v>0</v>
      </c>
      <c r="AB8" s="21">
        <f t="shared" si="2"/>
        <v>0</v>
      </c>
      <c r="AC8" s="21">
        <f t="shared" si="2"/>
        <v>0</v>
      </c>
      <c r="AD8" s="21">
        <f t="shared" si="2"/>
        <v>0</v>
      </c>
      <c r="AE8" s="21">
        <f t="shared" si="2"/>
        <v>0</v>
      </c>
      <c r="AF8" s="21">
        <f t="shared" si="2"/>
        <v>0</v>
      </c>
      <c r="AG8" s="21">
        <f t="shared" si="2"/>
        <v>0</v>
      </c>
      <c r="AH8" s="21">
        <f t="shared" si="2"/>
        <v>0</v>
      </c>
      <c r="AI8" s="21">
        <f t="shared" si="2"/>
        <v>0</v>
      </c>
      <c r="AJ8" s="21">
        <f t="shared" si="2"/>
        <v>0</v>
      </c>
      <c r="AK8" s="21">
        <f t="shared" si="2"/>
        <v>0</v>
      </c>
      <c r="AL8" s="21">
        <f t="shared" si="2"/>
        <v>0</v>
      </c>
      <c r="AM8" s="20">
        <f>SUM(Z8:AL8)</f>
        <v>0</v>
      </c>
    </row>
    <row r="9" spans="1:39" s="31" customFormat="1" ht="54.75" customHeight="1">
      <c r="A9" s="18"/>
      <c r="B9" s="29" t="s">
        <v>168</v>
      </c>
      <c r="C9" s="18"/>
      <c r="D9" s="18"/>
      <c r="E9" s="18"/>
      <c r="F9" s="18"/>
      <c r="G9" s="18"/>
      <c r="H9" s="4">
        <f>SUM(H10)</f>
        <v>299232</v>
      </c>
      <c r="I9" s="4">
        <f t="shared" si="1"/>
        <v>299232</v>
      </c>
      <c r="J9" s="4">
        <f t="shared" si="1"/>
        <v>47825</v>
      </c>
      <c r="K9" s="4">
        <f t="shared" si="1"/>
        <v>47825</v>
      </c>
      <c r="L9" s="4">
        <f t="shared" si="1"/>
        <v>0</v>
      </c>
      <c r="M9" s="4">
        <f t="shared" si="1"/>
        <v>47825</v>
      </c>
      <c r="N9" s="4">
        <f t="shared" si="1"/>
        <v>0</v>
      </c>
      <c r="O9" s="4">
        <f t="shared" si="1"/>
        <v>0</v>
      </c>
      <c r="P9" s="4">
        <f t="shared" si="1"/>
        <v>6000</v>
      </c>
      <c r="Q9" s="4">
        <f t="shared" si="1"/>
        <v>6000</v>
      </c>
      <c r="R9" s="30"/>
      <c r="T9" s="32"/>
      <c r="U9" s="32"/>
      <c r="V9" s="33"/>
      <c r="W9" s="27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s="38" customFormat="1" ht="44.25" customHeight="1">
      <c r="A10" s="35"/>
      <c r="B10" s="12" t="s">
        <v>98</v>
      </c>
      <c r="C10" s="12"/>
      <c r="D10" s="12"/>
      <c r="E10" s="12"/>
      <c r="F10" s="12"/>
      <c r="G10" s="12"/>
      <c r="H10" s="36">
        <f>SUM(H11:H11)</f>
        <v>299232</v>
      </c>
      <c r="I10" s="36">
        <f t="shared" ref="I10:Q10" si="3">SUM(I11:I11)</f>
        <v>299232</v>
      </c>
      <c r="J10" s="36">
        <f t="shared" si="3"/>
        <v>47825</v>
      </c>
      <c r="K10" s="36">
        <f t="shared" si="3"/>
        <v>47825</v>
      </c>
      <c r="L10" s="36">
        <f t="shared" si="3"/>
        <v>0</v>
      </c>
      <c r="M10" s="36">
        <f t="shared" si="3"/>
        <v>47825</v>
      </c>
      <c r="N10" s="36">
        <f t="shared" si="3"/>
        <v>0</v>
      </c>
      <c r="O10" s="36">
        <f t="shared" si="3"/>
        <v>0</v>
      </c>
      <c r="P10" s="36">
        <f t="shared" si="3"/>
        <v>6000</v>
      </c>
      <c r="Q10" s="36">
        <f t="shared" si="3"/>
        <v>6000</v>
      </c>
      <c r="R10" s="37"/>
    </row>
    <row r="11" spans="1:39" ht="111" customHeight="1">
      <c r="A11" s="8">
        <v>1</v>
      </c>
      <c r="B11" s="45" t="s">
        <v>166</v>
      </c>
      <c r="C11" s="13" t="s">
        <v>68</v>
      </c>
      <c r="D11" s="47" t="s">
        <v>57</v>
      </c>
      <c r="E11" s="61" t="s">
        <v>187</v>
      </c>
      <c r="F11" s="53" t="s">
        <v>87</v>
      </c>
      <c r="G11" s="14" t="s">
        <v>186</v>
      </c>
      <c r="H11" s="6">
        <v>299232</v>
      </c>
      <c r="I11" s="6">
        <v>299232</v>
      </c>
      <c r="J11" s="3">
        <v>47825</v>
      </c>
      <c r="K11" s="6">
        <f t="shared" ref="K11" si="4">SUM(L11:N11)</f>
        <v>47825</v>
      </c>
      <c r="L11" s="3"/>
      <c r="M11" s="6">
        <f t="shared" ref="M11" si="5">J11-L11</f>
        <v>47825</v>
      </c>
      <c r="N11" s="6"/>
      <c r="O11" s="6">
        <f t="shared" ref="O11" si="6">J11-K11</f>
        <v>0</v>
      </c>
      <c r="P11" s="6">
        <v>6000</v>
      </c>
      <c r="Q11" s="6">
        <v>6000</v>
      </c>
      <c r="R11" s="9" t="s">
        <v>188</v>
      </c>
      <c r="S11" s="10" t="s">
        <v>184</v>
      </c>
      <c r="T11" s="10" t="s">
        <v>66</v>
      </c>
      <c r="U11" s="10" t="s">
        <v>67</v>
      </c>
      <c r="V11" s="19">
        <f>Q11</f>
        <v>6000</v>
      </c>
    </row>
    <row r="12" spans="1:39" ht="18.75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</sheetData>
  <mergeCells count="20">
    <mergeCell ref="O5:O7"/>
    <mergeCell ref="Q5:Q7"/>
    <mergeCell ref="R5:R7"/>
    <mergeCell ref="P5:P7"/>
    <mergeCell ref="G6:G7"/>
    <mergeCell ref="H6:I6"/>
    <mergeCell ref="K6:K7"/>
    <mergeCell ref="L6:N6"/>
    <mergeCell ref="A1:R1"/>
    <mergeCell ref="A2:R2"/>
    <mergeCell ref="A3:R3"/>
    <mergeCell ref="A5:A7"/>
    <mergeCell ref="B5:B7"/>
    <mergeCell ref="C5:C7"/>
    <mergeCell ref="D5:D7"/>
    <mergeCell ref="E5:E7"/>
    <mergeCell ref="F5:F7"/>
    <mergeCell ref="G5:I5"/>
    <mergeCell ref="J5:J7"/>
    <mergeCell ref="K5:N5"/>
  </mergeCells>
  <printOptions horizontalCentered="1"/>
  <pageMargins left="0.39370078740157499" right="0.39370078740157499" top="0.39370078740157499" bottom="0.39370078740157499" header="0.196850393700787" footer="0.196850393700787"/>
  <pageSetup paperSize="9" scale="49" fitToHeight="0" orientation="landscape" r:id="rId1"/>
  <headerFooter alignWithMargins="0">
    <oddFooter>&amp;C&amp;"Times New Roman,thường"&amp;11&amp;P/&amp;N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1. CĐNS</vt:lpstr>
      <vt:lpstr>2. XSKT</vt:lpstr>
      <vt:lpstr>3. XSKTCNT</vt:lpstr>
      <vt:lpstr>4. VTXSKT2022</vt:lpstr>
      <vt:lpstr>5. KDSDĐ2022</vt:lpstr>
      <vt:lpstr>'1. CĐNS'!Print_Area</vt:lpstr>
      <vt:lpstr>'2. XSKT'!Print_Area</vt:lpstr>
      <vt:lpstr>'3. XSKTCNT'!Print_Area</vt:lpstr>
      <vt:lpstr>'4. VTXSKT2022'!Print_Area</vt:lpstr>
      <vt:lpstr>'5. KDSDĐ2022'!Print_Area</vt:lpstr>
      <vt:lpstr>'1. CĐNS'!Print_Titles</vt:lpstr>
      <vt:lpstr>'2. XSKT'!Print_Titles</vt:lpstr>
      <vt:lpstr>'3. XSKTCNT'!Print_Titles</vt:lpstr>
      <vt:lpstr>'4. VTXSKT2022'!Print_Titles</vt:lpstr>
      <vt:lpstr>'5. KDSDĐ2022'!Print_Titles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2025-04-28T07:41:46Z</cp:lastPrinted>
  <dcterms:created xsi:type="dcterms:W3CDTF">2025-04-16T07:26:47Z</dcterms:created>
  <dcterms:modified xsi:type="dcterms:W3CDTF">2025-04-30T03:23:33Z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0b1ea28cb8f74c40ba823bb095bb9103.psdsxs" Id="R59daf8f8b5fc4e52" /></Relationships>
</file>